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dcontabilidad-14-08-2020\Documentos\JDCONTABILIDAD\2020\SIPOT\Papeles de trabajo\31b\"/>
    </mc:Choice>
  </mc:AlternateContent>
  <bookViews>
    <workbookView xWindow="0" yWindow="0" windowWidth="28800" windowHeight="11235"/>
  </bookViews>
  <sheets>
    <sheet name="Estado de Resultados" sheetId="4" r:id="rId1"/>
    <sheet name="BG" sheetId="2" state="hidden" r:id="rId2"/>
  </sheets>
  <externalReferences>
    <externalReference r:id="rId3"/>
  </externalReferences>
  <definedNames>
    <definedName name="_xlnm.Print_Area" localSheetId="0">'Estado de Resultados'!$A$1:$I$62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E25" i="4"/>
  <c r="E24" i="4"/>
  <c r="E29" i="4"/>
  <c r="C39" i="4" l="1"/>
  <c r="C23" i="4"/>
  <c r="G46" i="4" l="1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I16" i="4" s="1"/>
  <c r="G12" i="4"/>
  <c r="G13" i="4"/>
  <c r="I13" i="4" s="1"/>
  <c r="G14" i="4"/>
  <c r="I14" i="4" s="1"/>
  <c r="G11" i="4"/>
  <c r="I11" i="4" s="1"/>
  <c r="E33" i="4"/>
  <c r="E22" i="4"/>
  <c r="E10" i="4"/>
  <c r="E8" i="4" s="1"/>
  <c r="C33" i="4"/>
  <c r="C22" i="4"/>
  <c r="C45" i="4"/>
  <c r="G45" i="4" s="1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C10" i="4"/>
  <c r="C8" i="4" s="1"/>
  <c r="C27" i="4" s="1"/>
  <c r="E41" i="4" l="1"/>
  <c r="E48" i="4" s="1"/>
  <c r="C31" i="4"/>
  <c r="G27" i="4"/>
  <c r="I27" i="4" s="1"/>
  <c r="C41" i="4" l="1"/>
  <c r="G31" i="4"/>
  <c r="I31" i="4" s="1"/>
  <c r="C48" i="4" l="1"/>
  <c r="G41" i="4"/>
  <c r="I41" i="4" s="1"/>
  <c r="E104" i="2"/>
  <c r="C93" i="2"/>
  <c r="C88" i="2"/>
  <c r="C49" i="2"/>
  <c r="G48" i="4" l="1"/>
  <c r="I48" i="4" s="1"/>
</calcChain>
</file>

<file path=xl/sharedStrings.xml><?xml version="1.0" encoding="utf-8"?>
<sst xmlns="http://schemas.openxmlformats.org/spreadsheetml/2006/main" count="820" uniqueCount="683">
  <si>
    <t>ADMINISTRACIÓN PORTUARIA INTEGRAL DE TUXPAN, S.A. DE C.V.</t>
  </si>
  <si>
    <t>ACTIVO</t>
  </si>
  <si>
    <t>CIRCULANTE</t>
  </si>
  <si>
    <t>CUENTAS POR COBRAR</t>
  </si>
  <si>
    <t>DEPOSITOS EN GARANTIA</t>
  </si>
  <si>
    <t>ANTICIPO DE CLIENTES</t>
  </si>
  <si>
    <t>IMPUESTOS DERECHOS Y CUOTAS POR PAGAR</t>
  </si>
  <si>
    <t>RETENCIONES DIVERSAS</t>
  </si>
  <si>
    <t>PROVISIONES DIVERSAS</t>
  </si>
  <si>
    <t>OTRAS CUENTAS POR COBRAR</t>
  </si>
  <si>
    <t>PAGOS ANTICIPADOS</t>
  </si>
  <si>
    <t>TOTAL CIRCULANTE</t>
  </si>
  <si>
    <t>DIFERIDO</t>
  </si>
  <si>
    <t>INFRAESTRUCTURA PORTUARIA</t>
  </si>
  <si>
    <t>EQUIPO DE TRANSPORTE</t>
  </si>
  <si>
    <t>TOTAL DIFERIDO</t>
  </si>
  <si>
    <t>EQUIPO MARITIMO</t>
  </si>
  <si>
    <t>MOBILIARIO Y EQUIPO DE OFICINA</t>
  </si>
  <si>
    <t>TOTAL PASIVO</t>
  </si>
  <si>
    <t>OTROS EQUIPOS</t>
  </si>
  <si>
    <t>MAQUINARIA Y EQUIPO</t>
  </si>
  <si>
    <t>CAPITAL</t>
  </si>
  <si>
    <t>TOTAL FIJO</t>
  </si>
  <si>
    <t>CAPITAL SOCIAL</t>
  </si>
  <si>
    <t>ACTUALIZACION DE HACIENDA/PATRIMONIO</t>
  </si>
  <si>
    <t>RESERVA LEGAL</t>
  </si>
  <si>
    <t>ACTIVOS INTANGIBLES</t>
  </si>
  <si>
    <t>EFECTO ACUMULADO DE ISR DIFERIDO</t>
  </si>
  <si>
    <t>IMPUESTOS DIFERIDOS</t>
  </si>
  <si>
    <t>RESULTADO DEL EJERCICIO</t>
  </si>
  <si>
    <t>TOTAL ACTIVO</t>
  </si>
  <si>
    <t>TOTAL PASIVO + CAPITAL</t>
  </si>
  <si>
    <t>Número de cuenta</t>
  </si>
  <si>
    <t>Texto p.posición balance/PyG</t>
  </si>
  <si>
    <t>Total períodos de informe</t>
  </si>
  <si>
    <t/>
  </si>
  <si>
    <t>111120101</t>
  </si>
  <si>
    <t>0111120101 CAJA NO. 1 TESORERIA</t>
  </si>
  <si>
    <t>111120103</t>
  </si>
  <si>
    <t>0111120103 CAJA NO. 3 DIRECCION</t>
  </si>
  <si>
    <t>111210211</t>
  </si>
  <si>
    <t>0111210211 BBVA BANCOMER 1 PRINCIPAL</t>
  </si>
  <si>
    <t>111210213</t>
  </si>
  <si>
    <t>0111210213 BBVA BANCOMER 1 EGRESO</t>
  </si>
  <si>
    <t>111210311</t>
  </si>
  <si>
    <t>0111210311 SANTANDER 1 PRINCIPAL</t>
  </si>
  <si>
    <t>111210411</t>
  </si>
  <si>
    <t>0111210411 BANORTE 1 PRINCIPAL</t>
  </si>
  <si>
    <t>111410271</t>
  </si>
  <si>
    <t>0111410271 BBVA BMER 2046755798 INV PRIN</t>
  </si>
  <si>
    <t>111410311</t>
  </si>
  <si>
    <t>0111410311 SANTANDER 1 PRINCIPAL</t>
  </si>
  <si>
    <t>111410511</t>
  </si>
  <si>
    <t>0111410511 BANORTE 1 CUENTA PRINCIPAL</t>
  </si>
  <si>
    <t>DISPONIBILIDAD</t>
  </si>
  <si>
    <t>112210111</t>
  </si>
  <si>
    <t>0112210111 CLIENTES NACIONALES 1</t>
  </si>
  <si>
    <t>112210211</t>
  </si>
  <si>
    <t>0112210211 CLIENTES EXTRANJEROS 1</t>
  </si>
  <si>
    <t>CLIENTES</t>
  </si>
  <si>
    <t>116110111</t>
  </si>
  <si>
    <t>0116110111 ESTIMACION PARA CUENTAS INCOBRABLES POR COBRAR A C</t>
  </si>
  <si>
    <t>ESTIMACION P CTAS INCOBRABLES DE CLIENTES</t>
  </si>
  <si>
    <t>112310111</t>
  </si>
  <si>
    <t>0112310111 DEUDORES DIVERSOS FUNCIONARIOS Y EMPLEADOS 1</t>
  </si>
  <si>
    <t>112310211</t>
  </si>
  <si>
    <t>0112310211 DEUDORES DIVERSOS GASTOS A COMPROBAR 1</t>
  </si>
  <si>
    <t>112310311</t>
  </si>
  <si>
    <t>0112310311 DEUDORES DIVERSOS GASTOS DE VIAJE A COMPROBAR</t>
  </si>
  <si>
    <t>112310511</t>
  </si>
  <si>
    <t>0112310511 VIATICOS EN PROCESO</t>
  </si>
  <si>
    <t>112330132</t>
  </si>
  <si>
    <t>0112330132 OTROS DEUDORES EGRESOS</t>
  </si>
  <si>
    <t>DEUDORES DIVERSOS</t>
  </si>
  <si>
    <t>112910111</t>
  </si>
  <si>
    <t>0112910111 IVA ACREDITABLE PAGADO 16%</t>
  </si>
  <si>
    <t>112910211</t>
  </si>
  <si>
    <t>0112910211 IVA ACREDITABLE PAGADO 15%</t>
  </si>
  <si>
    <t>112920111</t>
  </si>
  <si>
    <t>0112920111 IVA POR ACREDITAR 16%</t>
  </si>
  <si>
    <t>112930211</t>
  </si>
  <si>
    <t>0112930211 IVA A FAVOR 2009</t>
  </si>
  <si>
    <t>112960112</t>
  </si>
  <si>
    <t>0112960112 ISR SALARIOS A FAVOR</t>
  </si>
  <si>
    <t>112970112</t>
  </si>
  <si>
    <t>0112970112 IMPUESTO A LOS DEPOSITOS EN EFECTIVO EGRESOS</t>
  </si>
  <si>
    <t>112990111</t>
  </si>
  <si>
    <t>0112990111 IETU A FAVOR</t>
  </si>
  <si>
    <t>211731711</t>
  </si>
  <si>
    <t>0211731711 IVA A TRASLADAR 16%</t>
  </si>
  <si>
    <t>211731811</t>
  </si>
  <si>
    <t>0211731811 IVA TRASLADADO EFECTIVAMENTE COBRADO 16%</t>
  </si>
  <si>
    <t>IMPUESTOS POR RECUPERAR</t>
  </si>
  <si>
    <t>112940111</t>
  </si>
  <si>
    <t>0112940111 PAGO PROVISIONAL DE ISR</t>
  </si>
  <si>
    <t>PAGOS ANTICIPADOS DE IMPUESTOS</t>
  </si>
  <si>
    <t>111610112</t>
  </si>
  <si>
    <t>0111610112 DEPOSITOS EN GARANTIA EGRESO</t>
  </si>
  <si>
    <t>113110111</t>
  </si>
  <si>
    <t>0113110111 ANTICIPO A PROVEEDORES POR ADQUISICION DE BIENES Y</t>
  </si>
  <si>
    <t>113420111</t>
  </si>
  <si>
    <t>0113420111 ANTICIPO A CONTRATISTAS POR OBRAS PUBLICAS EN BIEN</t>
  </si>
  <si>
    <t>113510111</t>
  </si>
  <si>
    <t>0113510111 ANTICIPOS DE COMBUSTIBLES</t>
  </si>
  <si>
    <t>113910111</t>
  </si>
  <si>
    <t>0113910111 SEGURO DE GASTOS MEDICOS MAYORES</t>
  </si>
  <si>
    <t>113910112</t>
  </si>
  <si>
    <t>0113910112 SEGURO DE VIDA</t>
  </si>
  <si>
    <t>113910113</t>
  </si>
  <si>
    <t>0113910113 SEGURO DE BIENES PATRIMONIALES</t>
  </si>
  <si>
    <t>124691013</t>
  </si>
  <si>
    <t>0124691013 CAMINO DE ACCESO AL PUERTO</t>
  </si>
  <si>
    <t>CAMINO DE ACCESO AL PUERTO</t>
  </si>
  <si>
    <t>126211011</t>
  </si>
  <si>
    <t>0126211011 DEPRECIACION ACUMULADA DE CAMINO DE ACCESO AL PUER</t>
  </si>
  <si>
    <t>DEP ACUM DE CAMINO DE ACCESO AL PUERTO</t>
  </si>
  <si>
    <t>124411011</t>
  </si>
  <si>
    <t>0124411011 AUTOMOVILES Y EQUIPO TERRESTRE (VALOR HISTORICO)</t>
  </si>
  <si>
    <t>124412011</t>
  </si>
  <si>
    <t>0124412011 REEXPRESION DE AUTOMOVILES Y EQUIPO TERRESTRE</t>
  </si>
  <si>
    <t>126341011</t>
  </si>
  <si>
    <t>0126341011 DEPRECIACION  ACUMULADA  DE EQUIPO  DE  TRANSPORTE</t>
  </si>
  <si>
    <t>126342011</t>
  </si>
  <si>
    <t>0126342011 REEXPRESION DE  LA   DEPRECIACION  ACUMULADA  DE E</t>
  </si>
  <si>
    <t>DEPRECIACION ACUM DE EQUIPO DE TRANSPORTE</t>
  </si>
  <si>
    <t>124451011</t>
  </si>
  <si>
    <t>0124451011 EMBARCACIONES (VALOR HISTORICO)</t>
  </si>
  <si>
    <t>124452011</t>
  </si>
  <si>
    <t>0124452011 REEXPRESION DE EMBARCACIONES</t>
  </si>
  <si>
    <t>126361012</t>
  </si>
  <si>
    <t>0126361012 DEPRECIACION DE EQUIPO MARITIMO</t>
  </si>
  <si>
    <t>126362012</t>
  </si>
  <si>
    <t>0126362012 REEXPRESION DE DEPRECIACION DE EQUIPO MARITIMO</t>
  </si>
  <si>
    <t>DEPRECIACION ACUM DE EQUIPO MARITIMO</t>
  </si>
  <si>
    <t>124111011</t>
  </si>
  <si>
    <t>0124111011 MUEBLES DE OFICINA Y ESTANTERIA (VALOR HISTORICO)</t>
  </si>
  <si>
    <t>124112011</t>
  </si>
  <si>
    <t>0124112011 REEXPRESION DE MUEBLES DE OFICINA Y ESTANTERIA</t>
  </si>
  <si>
    <t>124191011</t>
  </si>
  <si>
    <t>0124191011 OTROS MOBILIARIOS Y EQUIPOS DE ADMINISTRACION (VAL</t>
  </si>
  <si>
    <t>126311011</t>
  </si>
  <si>
    <t>0126311011 DEPRECIACION ACUMULADA DE MOBILIARIO Y EQUIPO DE A</t>
  </si>
  <si>
    <t>126311012</t>
  </si>
  <si>
    <t>0126311012 DEPRECIACION DE EQUIPO DE OFICINA</t>
  </si>
  <si>
    <t>126312011</t>
  </si>
  <si>
    <t>0126312011 REEXPRESION DE LA DEPRECIACION ACUMULADA DE MOBILI</t>
  </si>
  <si>
    <t>126312012</t>
  </si>
  <si>
    <t>0126312012 REEXPRESION DE LA DEPRECIACION DE EQUIPO DE OFICIN</t>
  </si>
  <si>
    <t>126321011</t>
  </si>
  <si>
    <t>0126321011 DEPRECIACION  ACUMULADA  DE  MOBILIARIO  Y  EQUIPO</t>
  </si>
  <si>
    <t>126322011</t>
  </si>
  <si>
    <t>0126322011 REEXPRESION DE  LA  DEPRECIACION  ACUMULADA  DE  M</t>
  </si>
  <si>
    <t>DEPRECIACION ACUM DE MOB Y EQUIPO DE OFICINA</t>
  </si>
  <si>
    <t>124131011</t>
  </si>
  <si>
    <t>0124131011 EQUIPO  DE COMPUTO Y DE TECNOLOGIAS DE LA INFORMA.</t>
  </si>
  <si>
    <t>124132011</t>
  </si>
  <si>
    <t>0124132011 REEXPRESION DE COMPUTO Y DE TECNOLOGIAS DE LA INFO</t>
  </si>
  <si>
    <t>EQUIPO DE COMPUTO</t>
  </si>
  <si>
    <t>126311013</t>
  </si>
  <si>
    <t>0126311013 DEPRECIACION ACUMULADA DE EQUIPO DE COMPUTO (VALOR</t>
  </si>
  <si>
    <t>126312013</t>
  </si>
  <si>
    <t>0126312013 REEXPRESION DE LA DEPRECIACION DE EQUIPO DE COMPUT</t>
  </si>
  <si>
    <t>DEPRECIACION ACUM DE EQUIPO DE COMPUTO</t>
  </si>
  <si>
    <t>124691012</t>
  </si>
  <si>
    <t>0124691012 EQUIPOS Y APARATOS DE COMUNICACIONES Y T</t>
  </si>
  <si>
    <t>124692011</t>
  </si>
  <si>
    <t>0124692011 REEXPRESION DE OTROS EQUIPOS</t>
  </si>
  <si>
    <t>124691014</t>
  </si>
  <si>
    <t>0124691014 DEPRECIACION OTROS BIENES MUEBLES</t>
  </si>
  <si>
    <t>126361011</t>
  </si>
  <si>
    <t>0126361011 DEPRECIACION DE OTROS EQUIPOS</t>
  </si>
  <si>
    <t>126362011</t>
  </si>
  <si>
    <t>0126362011 REEXPRESION DE DEPRECIACION DE OTROS EQUIPOS</t>
  </si>
  <si>
    <t>DEPRECIACION ACUM DE OTROS EQUIPOS</t>
  </si>
  <si>
    <t>124671011</t>
  </si>
  <si>
    <t>0124671011 HERRAMIENTAS Y MAQUINAS HERRAMIENTA (VALOR HISTORI</t>
  </si>
  <si>
    <t>126361013</t>
  </si>
  <si>
    <t>0126361013 DEPRECIACION DE MAQUINARIA, OTROS EQUIPOS Y HERRA</t>
  </si>
  <si>
    <t>DEPRECIACION ACUM DE MAQUINARIA Y EQUIPO</t>
  </si>
  <si>
    <t>125411011</t>
  </si>
  <si>
    <t>0125411011 LICENCIAS INFORMATICAS E INTELECTUALES (VALOR HIST</t>
  </si>
  <si>
    <t>126541011</t>
  </si>
  <si>
    <t>0126541011 AMORTIZACION ACUMULADA DE LICENCIAS (VALOR HISTORI</t>
  </si>
  <si>
    <t>DEPRECIACION ACUM DE ACTIVOS INTANGIBLES</t>
  </si>
  <si>
    <t>226910111</t>
  </si>
  <si>
    <t>0226910111 ISR DIFERIDO</t>
  </si>
  <si>
    <t>226910211</t>
  </si>
  <si>
    <t>0226910211 PTU DIFERIDO</t>
  </si>
  <si>
    <t>PASIVO Y CAPITAL</t>
  </si>
  <si>
    <t>211210111</t>
  </si>
  <si>
    <t>0211210111 DEUDAS POR ADQUISICION DE BIENES Y CONTRATACION DE</t>
  </si>
  <si>
    <t>211210311</t>
  </si>
  <si>
    <t>0211210311 DEUDAS POR ENTRADA DE MERCANCIAS Y RECEPCION DE FA</t>
  </si>
  <si>
    <t>PROVEEDORES</t>
  </si>
  <si>
    <t>216210111</t>
  </si>
  <si>
    <t>0216210111 DEPOSITOS EN GARANTIA DE CLIENTES NACIONALES</t>
  </si>
  <si>
    <t>216210211</t>
  </si>
  <si>
    <t>0216210211 DEPOSITOS EN GARANTIA DE CLIENTES EXTRANJEROS</t>
  </si>
  <si>
    <t>215110111</t>
  </si>
  <si>
    <t>0215110111 ANTICIPOS DE CLIENTES NACIONALES</t>
  </si>
  <si>
    <t>215110211</t>
  </si>
  <si>
    <t>0215110211 ANTICIPOS DE CLIENTES EXTRANJEROS</t>
  </si>
  <si>
    <t>211711611</t>
  </si>
  <si>
    <t>0211711611 SUBSIDIO AL EMPLEO</t>
  </si>
  <si>
    <t>211711612</t>
  </si>
  <si>
    <t>0211711612 SUBSIDIO AL EMPLEO</t>
  </si>
  <si>
    <t>211720311</t>
  </si>
  <si>
    <t>0211720311 IMSS CUOTA OBRERA</t>
  </si>
  <si>
    <t>211720411</t>
  </si>
  <si>
    <t>0211720411 IMSS CUOTA OBRERA EGRESO</t>
  </si>
  <si>
    <t>211730111</t>
  </si>
  <si>
    <t>0211730111 IMPUESTO SOBRE LA RENTA ISR</t>
  </si>
  <si>
    <t>211730411</t>
  </si>
  <si>
    <t>0211730411 SISTEMA DE AHORRO PARA EL RETIRO</t>
  </si>
  <si>
    <t>211730511</t>
  </si>
  <si>
    <t>0211730511 CONTRAPRESTACIONES</t>
  </si>
  <si>
    <t>211730811</t>
  </si>
  <si>
    <t>0211730811 CUOTA INFONAVIT</t>
  </si>
  <si>
    <t>211730911</t>
  </si>
  <si>
    <t>0211730911 IMSS CUOTA PATRONAL</t>
  </si>
  <si>
    <t>211750111</t>
  </si>
  <si>
    <t>0211750111 IMPUESTO SOBRE NOMINA</t>
  </si>
  <si>
    <t>211750211</t>
  </si>
  <si>
    <t>0211750211 FOMENTO A LA EDUCACION</t>
  </si>
  <si>
    <t>211790711</t>
  </si>
  <si>
    <t>0211790711 CREDITO INFONAVIT</t>
  </si>
  <si>
    <t>211790811</t>
  </si>
  <si>
    <t>0211790811 CREDITO INFONAVIT EGRESO</t>
  </si>
  <si>
    <t>211791111</t>
  </si>
  <si>
    <t>0211791111 PENSION ALIMENTICIA</t>
  </si>
  <si>
    <t>211710111</t>
  </si>
  <si>
    <t>0211710111 ISR RETENCIONES POR SALARIOS</t>
  </si>
  <si>
    <t>211710211</t>
  </si>
  <si>
    <t>0211710211 ISR RETENCIONES POR SALARIOS EGRESO</t>
  </si>
  <si>
    <t>211710711</t>
  </si>
  <si>
    <t>0211710711 10%  ISR RETENCIONES POR SERVICIOS PROFESIONALES</t>
  </si>
  <si>
    <t>211710811</t>
  </si>
  <si>
    <t>0211710811 10%  ISR RETENCIONES POR SERVICIOS PROFESIONALES E</t>
  </si>
  <si>
    <t>211711111</t>
  </si>
  <si>
    <t>0211711111 IVA RETENIDO</t>
  </si>
  <si>
    <t>211711211</t>
  </si>
  <si>
    <t>0211711211 IVA RETENIDO EGRESO</t>
  </si>
  <si>
    <t>211711311</t>
  </si>
  <si>
    <t>0211711311 IVA RETENIDO 4% FLETES</t>
  </si>
  <si>
    <t>211790311</t>
  </si>
  <si>
    <t>0211790311 .5% DERECHOS DE INSPECCION Y VIGILANCIA</t>
  </si>
  <si>
    <t>211790411</t>
  </si>
  <si>
    <t>0211790411 .5% DERECHOS DE INSPECCION Y VIGILANCIA EGRESO</t>
  </si>
  <si>
    <t>211110111</t>
  </si>
  <si>
    <t>0211110111 REMUNERACION POR PAGAR AL PERSONAL DE CARACTER PER</t>
  </si>
  <si>
    <t>211330111</t>
  </si>
  <si>
    <t>0211330111 PTU POR PAGAR</t>
  </si>
  <si>
    <t>217910211</t>
  </si>
  <si>
    <t>0217910211 PROVISION PAGO DE AGUINALDO</t>
  </si>
  <si>
    <t>226310111</t>
  </si>
  <si>
    <t>0226310111 PROVISION PRIMA DE ANTIGšEDAD PERSONAL PERMANENTE</t>
  </si>
  <si>
    <t>PROVISION PARA PRIMA DE ANTIGUEDAD</t>
  </si>
  <si>
    <t>226320111</t>
  </si>
  <si>
    <t>0226320111 PROVISION INDEMNIZACIONES PERSONAL PERMANENTE</t>
  </si>
  <si>
    <t>PROVISION POR INDEMNIZACIONES</t>
  </si>
  <si>
    <t>311311011</t>
  </si>
  <si>
    <t>0311311011 ACCIONES SERIE A</t>
  </si>
  <si>
    <t>311312011</t>
  </si>
  <si>
    <t>0311312011 ACCIONES SERIE B</t>
  </si>
  <si>
    <t>311321011</t>
  </si>
  <si>
    <t>0311321011 ACCIONES SERIE A</t>
  </si>
  <si>
    <t>311322011</t>
  </si>
  <si>
    <t>0311322011 ACCIONES SERIE B</t>
  </si>
  <si>
    <t>313110111</t>
  </si>
  <si>
    <t>0313110111 ACTUALIZACION DEL CAPITAL SOCIAL FIJO</t>
  </si>
  <si>
    <t>313120111</t>
  </si>
  <si>
    <t>0313120111 ACTUALIZACION DE CAPITAL SOCIAL VARIABLE</t>
  </si>
  <si>
    <t>324130111</t>
  </si>
  <si>
    <t>0324130111 RESERVA LEGAL 1994 (VALOR HISTORICO)</t>
  </si>
  <si>
    <t>324130211</t>
  </si>
  <si>
    <t>0324130211 RESERVA LEGAL 1995 (VALOR HISTORICO)</t>
  </si>
  <si>
    <t>324130311</t>
  </si>
  <si>
    <t>0324130311 RESERVA LEGAL 1996 (VALOR HISTORICO)</t>
  </si>
  <si>
    <t>324131011</t>
  </si>
  <si>
    <t>0324131011 RESERVA LEGAL 2003 (VALOR HISTORICO)</t>
  </si>
  <si>
    <t>324131111</t>
  </si>
  <si>
    <t>0324131111 RESERVA LEGAL 2004 (VALOR HISTORICO)</t>
  </si>
  <si>
    <t>324131211</t>
  </si>
  <si>
    <t>0324131211 RESERVA LEGAL 2005 (VALOR HISTORICO)</t>
  </si>
  <si>
    <t>324131311</t>
  </si>
  <si>
    <t>0324131311 RESERVA LEGAL 2006 (VALOR HISTORICO)</t>
  </si>
  <si>
    <t>324131611</t>
  </si>
  <si>
    <t>0324131611 RESERVA LEGAL 2009 (VALOR HISTORICO)</t>
  </si>
  <si>
    <t>324131811</t>
  </si>
  <si>
    <t>0324131811 RESERVA LEGAL 2011 (VALOR HISTORICO)</t>
  </si>
  <si>
    <t>324131911</t>
  </si>
  <si>
    <t>0324131911 RESERVA LEGAL 2012 (VALOR HISTORICO)</t>
  </si>
  <si>
    <t>324140111</t>
  </si>
  <si>
    <t>0324140111 REEXPRESION DE LA RESERVA LEGAL 1994</t>
  </si>
  <si>
    <t>324140211</t>
  </si>
  <si>
    <t>0324140211 REEXPRESION DE LA RESERVA LEGAL 1995</t>
  </si>
  <si>
    <t>324140311</t>
  </si>
  <si>
    <t>0324140311 REEXPRESION DE LA RESERVA LEGAL 1996</t>
  </si>
  <si>
    <t>324141011</t>
  </si>
  <si>
    <t>0324141011 REEXPRESION DE LA RESERVA LEGAL 2003</t>
  </si>
  <si>
    <t>324141111</t>
  </si>
  <si>
    <t>0324141111 REEXPRESION DE LA RESERVA LEGAL 2004</t>
  </si>
  <si>
    <t>324141211</t>
  </si>
  <si>
    <t>0324141211 REEXPRESION DE LA RESERVA LEGAL 2005</t>
  </si>
  <si>
    <t>324141311</t>
  </si>
  <si>
    <t>0324141311 REEXPRESION DE LA RESERVA LEGAL 2006</t>
  </si>
  <si>
    <t>322112014</t>
  </si>
  <si>
    <t>0322112014 RESULTADO DEL EJERCICIO (REMANENTE SAP)</t>
  </si>
  <si>
    <t>RESULTADOS DE EJERCICIOS ANTERIORES</t>
  </si>
  <si>
    <t>325110111</t>
  </si>
  <si>
    <t>0325110111 IMPUESTOS DIFERIDOS</t>
  </si>
  <si>
    <t>325110211</t>
  </si>
  <si>
    <t>0325110211 REEXPRESION DE IMPUESTOS DIFERIDOS</t>
  </si>
  <si>
    <t>TOTAL CAPITAL</t>
  </si>
  <si>
    <t>ESTADO DE RESULTADOS</t>
  </si>
  <si>
    <t>INGRESOS Y COSTOS</t>
  </si>
  <si>
    <t>INGRESOS</t>
  </si>
  <si>
    <t>TARIFAS POR INFRAESTRUCTURA</t>
  </si>
  <si>
    <t>PUERTO</t>
  </si>
  <si>
    <t>417411011</t>
  </si>
  <si>
    <t>0417411011 PUERTO ALTURA FIJO</t>
  </si>
  <si>
    <t>417411021</t>
  </si>
  <si>
    <t>0417411021 PUERTO ALTURA VARIABLE</t>
  </si>
  <si>
    <t>417411031</t>
  </si>
  <si>
    <t>0417411031 PUERTO CABOTAJE FIJO</t>
  </si>
  <si>
    <t>417411041</t>
  </si>
  <si>
    <t>0417411041 PUERTO CABOTAJE VARIABLE</t>
  </si>
  <si>
    <t>TOTAL PUERTO</t>
  </si>
  <si>
    <t>ATRAQUE</t>
  </si>
  <si>
    <t>417412011</t>
  </si>
  <si>
    <t>0417412011 ATRAQUE DE ALTURA</t>
  </si>
  <si>
    <t>417412021</t>
  </si>
  <si>
    <t>0417412021 ATRAQUE DE CABOTAJE</t>
  </si>
  <si>
    <t>TOTAL ATRAQUE</t>
  </si>
  <si>
    <t>MUELLAJE</t>
  </si>
  <si>
    <t>417413011</t>
  </si>
  <si>
    <t>0417413011 MUELLAJE DE ALTURA</t>
  </si>
  <si>
    <t>417413021</t>
  </si>
  <si>
    <t>0417413021 MUELLAJE CABOTAJE</t>
  </si>
  <si>
    <t>TOTAL MUELLAJE</t>
  </si>
  <si>
    <t>ALMACENAJE</t>
  </si>
  <si>
    <t>417414016</t>
  </si>
  <si>
    <t>0417414016 OTROS ALMACENAJES</t>
  </si>
  <si>
    <t>TOTAL ALMACENAJE</t>
  </si>
  <si>
    <t>TOTAL TARIFAS POR INFRAESTRUCTURA</t>
  </si>
  <si>
    <t>CESION PARCIAL DE DERECHOS</t>
  </si>
  <si>
    <t>417417011</t>
  </si>
  <si>
    <t>0417417011 INGRESOS POR CUOTA DIARIA</t>
  </si>
  <si>
    <t>417421011</t>
  </si>
  <si>
    <t>0417421011 INGRESOS POR CESION PARCIAL DE TERRENOS E INFRAEST</t>
  </si>
  <si>
    <t>TOTAL CESION PARCIAL DE DERECHOS</t>
  </si>
  <si>
    <t>CONTRATOS DE PRESTACION DE SERVICIOS</t>
  </si>
  <si>
    <t>417422003</t>
  </si>
  <si>
    <t>0417422003 CONT SERV MANIOBRA DE LANCHAJE</t>
  </si>
  <si>
    <t>417422004</t>
  </si>
  <si>
    <t>0417422004 CONT SERV MANIOBRA DE AMARRADORES</t>
  </si>
  <si>
    <t>417422005</t>
  </si>
  <si>
    <t>0417422005 CONT SERV MANIOBRA DE REMOLCADOR</t>
  </si>
  <si>
    <t>417422006</t>
  </si>
  <si>
    <t>0417422006 CONT SERV MANIOBRAS GENERALES</t>
  </si>
  <si>
    <t>417422007</t>
  </si>
  <si>
    <t>0417422007 CONT SERV DE AGUA POTABLE</t>
  </si>
  <si>
    <t>417422008</t>
  </si>
  <si>
    <t>0417422008 CONT SERV DE COMBUSTIBLE</t>
  </si>
  <si>
    <t>417422009</t>
  </si>
  <si>
    <t>0417422009 CONT SERV DE AVITUALLAMIENTO</t>
  </si>
  <si>
    <t>417422022</t>
  </si>
  <si>
    <t>0417422022 CONT SERV RECOLECCION DE BASURA</t>
  </si>
  <si>
    <t>417422023</t>
  </si>
  <si>
    <t>0417422023 CONT SERV MANEJO RESIDUOS PELIGROSOS</t>
  </si>
  <si>
    <t>417422025</t>
  </si>
  <si>
    <t>0417422025 CONT SERV FUMIGACION</t>
  </si>
  <si>
    <t>417422034</t>
  </si>
  <si>
    <t>0417422034 CONT SERV INSPECCION Y CERTIFICACION</t>
  </si>
  <si>
    <t>TOTAL PRESTACION DE SERVICIOS</t>
  </si>
  <si>
    <t>OTROS INGRESOS</t>
  </si>
  <si>
    <t>431910111</t>
  </si>
  <si>
    <t>0431910111 OTROS INGRESOS FINANCIEROS (VALOR HISTORICO)</t>
  </si>
  <si>
    <t>439910112</t>
  </si>
  <si>
    <t>0439910112 RECUPERACION DE SEGUROS DE DANOS</t>
  </si>
  <si>
    <t>439910116</t>
  </si>
  <si>
    <t>0439910116 EXPEDICION DE CREDENCIALES</t>
  </si>
  <si>
    <t>439910119</t>
  </si>
  <si>
    <t>0439910119 OTROS PRODUCTOS</t>
  </si>
  <si>
    <t>TOTAL DE INGRESOS</t>
  </si>
  <si>
    <t>COSTOS Y GASTOS</t>
  </si>
  <si>
    <t>SERVICIOS PERSONALES</t>
  </si>
  <si>
    <t>511111301</t>
  </si>
  <si>
    <t>0511111301 SUELDOS BASE AL PERSONAL PERMANENTE</t>
  </si>
  <si>
    <t>511212201</t>
  </si>
  <si>
    <t>0511212201 SUELDOS BASE AL PERSONAL EVENTUAL</t>
  </si>
  <si>
    <t>511313201</t>
  </si>
  <si>
    <t>0511313201 PRIMAS DE VACACIONES Y DOMINICAL</t>
  </si>
  <si>
    <t>511313202</t>
  </si>
  <si>
    <t>0511313202 AGUINALDO O GRATIFICACION DE FIN DE ANO</t>
  </si>
  <si>
    <t>511414103</t>
  </si>
  <si>
    <t>0511414103 APORTACIONES AL IMSS</t>
  </si>
  <si>
    <t>511414202</t>
  </si>
  <si>
    <t>0511414202 APORTACIONES AL INFONAVIT</t>
  </si>
  <si>
    <t>511414301</t>
  </si>
  <si>
    <t>0511414301 APORTACIONES AL SISTEMA DE AHORRO PARA EL RETIRO</t>
  </si>
  <si>
    <t>511414401</t>
  </si>
  <si>
    <t>0511414401 SEGUROS DE VIDA</t>
  </si>
  <si>
    <t>511414403</t>
  </si>
  <si>
    <t>0511414403 SEGUROS DE GASTOS MEDICOS</t>
  </si>
  <si>
    <t>511515301</t>
  </si>
  <si>
    <t>0511515301 PRESTACIONES DE RETIRO</t>
  </si>
  <si>
    <t>511515402</t>
  </si>
  <si>
    <t>0511515402 COMPENSACION GARANTIZADA</t>
  </si>
  <si>
    <t>511515901</t>
  </si>
  <si>
    <t>0511515901 OTRAS PRESTACIONES</t>
  </si>
  <si>
    <t>MATERIALES Y SUMINISTROS</t>
  </si>
  <si>
    <t>512121101</t>
  </si>
  <si>
    <t>0512121101 MATERIALES Y UTILES DE OFICINA</t>
  </si>
  <si>
    <t>512121201</t>
  </si>
  <si>
    <t>0512121201 MATERIALES Y UTILES DE IMPRESION Y REPRODUCCION</t>
  </si>
  <si>
    <t>512121301</t>
  </si>
  <si>
    <t>0512121301 MATERIAL ESTADISTICO Y GEOGRAFICO</t>
  </si>
  <si>
    <t>512121401</t>
  </si>
  <si>
    <t>0512121401 MATERIALES Y UTILES PARA EL PROCESAMIENTO EN EQUIP</t>
  </si>
  <si>
    <t>512121501</t>
  </si>
  <si>
    <t>0512121501 MATERIAL DE APOYO INFORMATIVO</t>
  </si>
  <si>
    <t>512121601</t>
  </si>
  <si>
    <t>0512121601 MATERIAL DE LIMPIEZA</t>
  </si>
  <si>
    <t>512222104</t>
  </si>
  <si>
    <t>0512222104 PRODUCTOS ALIMENTICIOS PARA EL PERSONAL EN LAS INS</t>
  </si>
  <si>
    <t>512222301</t>
  </si>
  <si>
    <t>0512222301 UTENSILIOS PARA EL SERVICIO DE ALIMENTACION</t>
  </si>
  <si>
    <t>512424101</t>
  </si>
  <si>
    <t>0512424101 PRODUCTOS MINERALES NO METALICOS</t>
  </si>
  <si>
    <t>512424601</t>
  </si>
  <si>
    <t>0512424601 MATERIAL ELECTRICO Y ELECTRONICO</t>
  </si>
  <si>
    <t>512424701</t>
  </si>
  <si>
    <t>0512424701 ARTICULOS METALICOS PARA CONSTRUCCION</t>
  </si>
  <si>
    <t>512424801</t>
  </si>
  <si>
    <t>0512424801 MATERIALES COMPLEMENTARIOS</t>
  </si>
  <si>
    <t>512424901</t>
  </si>
  <si>
    <t>0512424901  OTROS MATERIALES Y ARTICULOS DE CONSTRUCCION Y RE</t>
  </si>
  <si>
    <t>512525101</t>
  </si>
  <si>
    <t>0512525101 PRODUCTOS QUIMICOS BASICOS</t>
  </si>
  <si>
    <t>512525201</t>
  </si>
  <si>
    <t>0512525201 PLAGUICIDAS, ABONOS Y FERTILIZANTES</t>
  </si>
  <si>
    <t>512525301</t>
  </si>
  <si>
    <t>0512525301 MEDICINAS Y PRODUCTOS FARMACEUTICOS</t>
  </si>
  <si>
    <t>512525401</t>
  </si>
  <si>
    <t>0512525401 MATERIALES, ACCESORIOS Y SUMINISTROS MEDICOS</t>
  </si>
  <si>
    <t>512626103</t>
  </si>
  <si>
    <t>0512626103 COMBUSTIBLES, LUBRICANTES Y ADITIVOS PARA VEHICUL</t>
  </si>
  <si>
    <t>512727101</t>
  </si>
  <si>
    <t>0512727101 VESTUARIO Y UNIFORMES</t>
  </si>
  <si>
    <t>512727201</t>
  </si>
  <si>
    <t>0512727201 PRENDAS DE PROTECCION PERSONAL</t>
  </si>
  <si>
    <t>512727301</t>
  </si>
  <si>
    <t>0512727301 ARTICULOS DEPORTIVOS</t>
  </si>
  <si>
    <t>512929101</t>
  </si>
  <si>
    <t>0512929101 HERRAMIENTAS MENORES</t>
  </si>
  <si>
    <t>512929201</t>
  </si>
  <si>
    <t>0512929201 REFACCIONES Y ACCESORIOS MENORES DE EDIFICIOS</t>
  </si>
  <si>
    <t>512929301</t>
  </si>
  <si>
    <t>0512929301 REFACCIONES Y ACCESORIOS MENORES DE MOBILIARIO Y E</t>
  </si>
  <si>
    <t>512929401</t>
  </si>
  <si>
    <t>0512929401 REFACCIONES Y ACCESORIOS PARA EQUIPO DE COMPUTO</t>
  </si>
  <si>
    <t>512929601</t>
  </si>
  <si>
    <t>0512929601 REFACCIONES Y ACCESORIOS MENORES DE EQUIPO DE TRAN</t>
  </si>
  <si>
    <t>SERVICIOS GENERALES</t>
  </si>
  <si>
    <t>513131101</t>
  </si>
  <si>
    <t>0513131101 SERVICIO DE ENERGIA ELECTRICA</t>
  </si>
  <si>
    <t>513131301</t>
  </si>
  <si>
    <t>0513131301 SERVICIO DE AGUA</t>
  </si>
  <si>
    <t>513131401</t>
  </si>
  <si>
    <t>0513131401 SERVICIO TELEFONICO CONVENCIONAL</t>
  </si>
  <si>
    <t>513131501</t>
  </si>
  <si>
    <t>0513131501 SERVICIO DE TELEFONIA CELULAR</t>
  </si>
  <si>
    <t>513131601</t>
  </si>
  <si>
    <t>0513131601 SERVICIO DE RADIOLOCALIZACION</t>
  </si>
  <si>
    <t>513131603</t>
  </si>
  <si>
    <t>0513131603 SERVICIO DE INTERNET</t>
  </si>
  <si>
    <t>513131701</t>
  </si>
  <si>
    <t>0513131701 SERVICIO DE CONDUCCION DE SENALES ANALOGICAS Y DIG</t>
  </si>
  <si>
    <t>513131801</t>
  </si>
  <si>
    <t>0513131801 SERVICIO POSTAL</t>
  </si>
  <si>
    <t>513232301</t>
  </si>
  <si>
    <t>0513232301 ARRENDAMIENTO DE EQUIPO Y BIENES INFORMATICOS</t>
  </si>
  <si>
    <t>513232302</t>
  </si>
  <si>
    <t>0513232302 ARRENDAMIENTO DE MOBILIARIO</t>
  </si>
  <si>
    <t>513232303</t>
  </si>
  <si>
    <t>0513232303 ARRENDAMIENTO DE EQUIPO DE TELECOMUNICACIONES</t>
  </si>
  <si>
    <t>513232503</t>
  </si>
  <si>
    <t>0513232503 ARRENDAMIENTO DE VEHICULOS TERRESTRES, AEREOS, MA</t>
  </si>
  <si>
    <t>513232701</t>
  </si>
  <si>
    <t>0513232701 PATENTES, REGALIAS Y OTROS</t>
  </si>
  <si>
    <t>513333104</t>
  </si>
  <si>
    <t>0513333104 OTRAS ASESORIAS PARA LA OPERACION DE PROGRAMAS</t>
  </si>
  <si>
    <t>513333301</t>
  </si>
  <si>
    <t>0513333301 SERVICIOS DE INFORMATICA</t>
  </si>
  <si>
    <t>513333302</t>
  </si>
  <si>
    <t>0513333302 SERVICIOS ESTADISTICOS Y GEOGRAFICOS</t>
  </si>
  <si>
    <t>513333303</t>
  </si>
  <si>
    <t>0513333303 SERVICIOS RELACIONADOS CON CERTIFICACION DE PROCES</t>
  </si>
  <si>
    <t>513333401</t>
  </si>
  <si>
    <t>0513333401 SERVICIOS PARA CAPACITACION A SERVIDORES PUBLICOS</t>
  </si>
  <si>
    <t>513333501</t>
  </si>
  <si>
    <t>0513333501 ESTUDIOS E INVESTIGACIONES</t>
  </si>
  <si>
    <t>513333602</t>
  </si>
  <si>
    <t>0513333602 OTROS SERVICIOS COMERCIALES</t>
  </si>
  <si>
    <t>513333603</t>
  </si>
  <si>
    <t>0513333603 IMPRESIONES DE DOCUMENTOS OFICIALES PARA LA PRESTA</t>
  </si>
  <si>
    <t>513333604</t>
  </si>
  <si>
    <t>0513333604 IMPRESION Y ELABORACION DE MATERIAL INFORMATIVO DE</t>
  </si>
  <si>
    <t>513333605</t>
  </si>
  <si>
    <t>0513333605 INFORMACION EN MEDIOS MASIVOS DERIVADA DE LA OPERA</t>
  </si>
  <si>
    <t>513333801</t>
  </si>
  <si>
    <t>0513333801 SERVICIOS DE VIGILANCIA</t>
  </si>
  <si>
    <t>513434101</t>
  </si>
  <si>
    <t>0513434101 SERVICIOS BANCARIOS Y FINANCIEROS</t>
  </si>
  <si>
    <t>513434501</t>
  </si>
  <si>
    <t>0513434501 SEGURO DE BIENES PATRIMONIALES</t>
  </si>
  <si>
    <t>513434701</t>
  </si>
  <si>
    <t>0513434701 FLETES Y MANIOBRAS</t>
  </si>
  <si>
    <t>513535101</t>
  </si>
  <si>
    <t>0513535101 MANTENIMIENTO Y CONSERVACION DE INMUEBLES</t>
  </si>
  <si>
    <t>513535201</t>
  </si>
  <si>
    <t>0513535201 MANTENIMIENTO Y CONSERVACION DE MOBILIARIO Y EQUIP</t>
  </si>
  <si>
    <t>513535301</t>
  </si>
  <si>
    <t>0513535301 MANTENIMIENTO Y CONSERVACION DE BIENES INFORMATICO</t>
  </si>
  <si>
    <t>513535501</t>
  </si>
  <si>
    <t>0513535501 MANTENIMIENTO Y CONSERVACION DE VEHICULOS TERRESTR</t>
  </si>
  <si>
    <t>513535701</t>
  </si>
  <si>
    <t>0513535701 MANTENIMIENTO Y CONSERVACION DE MAQUINARIA Y EQUIP</t>
  </si>
  <si>
    <t>513535801</t>
  </si>
  <si>
    <t>0513535801 SERVICIO DE LAVANDERIA, LIMPIEZA E HIGIENE</t>
  </si>
  <si>
    <t>513737104</t>
  </si>
  <si>
    <t>0513737104 PASAJES AEREOS NACIONALES PARA SERVIDORES PUBLICOS</t>
  </si>
  <si>
    <t>513737204</t>
  </si>
  <si>
    <t>0513737204 PASAJES TERRESTRES NACIONALES PARA SERVIDORES PUBL</t>
  </si>
  <si>
    <t>513737504</t>
  </si>
  <si>
    <t>0513737504 VIATICOS NACIONALES PARA SERVIDORES PUBLICOS EN EL</t>
  </si>
  <si>
    <t>513737602</t>
  </si>
  <si>
    <t>0513737602 VIATICOS EN EL EXTRANJERO PARA SERVIDORES PUBLICOS</t>
  </si>
  <si>
    <t>513838201</t>
  </si>
  <si>
    <t>0513838201 GASTOS DE ORDEN SOCIAL</t>
  </si>
  <si>
    <t>513838401</t>
  </si>
  <si>
    <t>0513838401 EXPOSICIONES</t>
  </si>
  <si>
    <t>513838501</t>
  </si>
  <si>
    <t>0513838501 GASTOS PARA ALIMENTACION DE SERVIDORES PUBLICOS DE</t>
  </si>
  <si>
    <t>513939202</t>
  </si>
  <si>
    <t>0513939202 OTROS IMPUESTOS Y DERECHOS</t>
  </si>
  <si>
    <t>513939801</t>
  </si>
  <si>
    <t>0513939801 IMPUESTO SOBRE NOMINAS</t>
  </si>
  <si>
    <t>DEPRECIACIONES</t>
  </si>
  <si>
    <t>551510111</t>
  </si>
  <si>
    <t>0551510111 DEPRECIACION DE MOBILIARIO Y EQUIPO DE ADMINISTRAC</t>
  </si>
  <si>
    <t>551520111</t>
  </si>
  <si>
    <t>0551520111 DEPRECIACION DE MOBILIARIO Y EQUIPO EDUCACIONAL Y</t>
  </si>
  <si>
    <t>551560111</t>
  </si>
  <si>
    <t>0551560111 DEPRECIACION DE MAQUINARIA, OTROS EQUIPOS Y HERRA</t>
  </si>
  <si>
    <t>551570111</t>
  </si>
  <si>
    <t>0551570111 DEPRECIACION DE EQUIPO MARITIMO</t>
  </si>
  <si>
    <t>551590111</t>
  </si>
  <si>
    <t>0551590111 DEPRECIACION DE OTROS EQUIPOS</t>
  </si>
  <si>
    <t>551590112</t>
  </si>
  <si>
    <t>0551590112 DEPRECIACION DE EQUIPO DE OFICINA</t>
  </si>
  <si>
    <t>551590113</t>
  </si>
  <si>
    <t>0551590113 AMORTIZACION DE LICENCIAS SAP</t>
  </si>
  <si>
    <t>OTROS GASTOS</t>
  </si>
  <si>
    <t>559910117</t>
  </si>
  <si>
    <t>0559910117 OTROS GASTOS DIVERSOS</t>
  </si>
  <si>
    <t>559910118</t>
  </si>
  <si>
    <t>0559910118 DONACION DE OBRA PUBLICA</t>
  </si>
  <si>
    <t>559910119</t>
  </si>
  <si>
    <t>0559910119 CONTRAPRESTACION ALMACENAJE</t>
  </si>
  <si>
    <t>559910120</t>
  </si>
  <si>
    <t>0559910120 CONTRAPRESTACION ANUAL</t>
  </si>
  <si>
    <t>559910125</t>
  </si>
  <si>
    <t>0559910125 OTROS GASTOS</t>
  </si>
  <si>
    <t>559910126</t>
  </si>
  <si>
    <t>0559910126 AJUSTE NETO AL CAPITULO 1000</t>
  </si>
  <si>
    <t>559910127</t>
  </si>
  <si>
    <t>0559910127 6% S/INGRESOS BRUTOS</t>
  </si>
  <si>
    <t>559962602</t>
  </si>
  <si>
    <t>0559962602 MANTENIMIENTO Y REHABILITACION DE OTRAS OBRAS DE I</t>
  </si>
  <si>
    <t>ESTIMACIÓN CUENTAS INCOBRABLES</t>
  </si>
  <si>
    <t>551110111</t>
  </si>
  <si>
    <t>0551110111 ESTIMACIONES PARA CUENTAS INCOBRABLES POR COBRAR A</t>
  </si>
  <si>
    <t>TOTAL COSTOS Y GASTOS</t>
  </si>
  <si>
    <t>RESULTADO DE OPERACION</t>
  </si>
  <si>
    <t>PRODUCTOS FINANCIEROS</t>
  </si>
  <si>
    <t>431110111</t>
  </si>
  <si>
    <t>0431110111 INTERESES BANCARIOS</t>
  </si>
  <si>
    <t>TOTAL PRODUCTOS FINANCIEROS</t>
  </si>
  <si>
    <t>RESULTADO ANTES DE IMPUESTOS</t>
  </si>
  <si>
    <t>P.T.U.</t>
  </si>
  <si>
    <t>559910113</t>
  </si>
  <si>
    <t>0559910113 PARTICIPACION DE UTILIDADES</t>
  </si>
  <si>
    <t>IMPUESTO SOBRE LA RENTA</t>
  </si>
  <si>
    <t>559910111</t>
  </si>
  <si>
    <t>0559910111 IMPUESTO SOBRE LA RENTA</t>
  </si>
  <si>
    <t>TOTAL RESULTADO ANTES DE IMPUESTOS</t>
  </si>
  <si>
    <t>RESULTADO NETO</t>
  </si>
  <si>
    <t>812110111</t>
  </si>
  <si>
    <t>0812110111 PRESUPUESTO DE INGRESOS POR RECIBIR</t>
  </si>
  <si>
    <t>813110111</t>
  </si>
  <si>
    <t>0813110111 PRESUPUESTO DE INGRESOS MODIFICADO</t>
  </si>
  <si>
    <t>814110111</t>
  </si>
  <si>
    <t>0814110111 PRESUPUESTO DE INGRESOS DEVENGADO</t>
  </si>
  <si>
    <t>815110111</t>
  </si>
  <si>
    <t>0815110111 PRESUPUESTO DE INGRESOS COBRADO</t>
  </si>
  <si>
    <t>821110111</t>
  </si>
  <si>
    <t>0821110111 PRESUPUESTO DE EGRESOS APROBADO</t>
  </si>
  <si>
    <t>822110111</t>
  </si>
  <si>
    <t>0822110111 PRESUPUESTO DE EGRESOS POR EJERCER</t>
  </si>
  <si>
    <t>823110111</t>
  </si>
  <si>
    <t>0823110111 PRESUPUESTO DE EGRESOS MODIFICADO</t>
  </si>
  <si>
    <t>824110111</t>
  </si>
  <si>
    <t>0824110111 PRESUPUESTO DE EGRESOS COMPROMETIDO</t>
  </si>
  <si>
    <t>825110111</t>
  </si>
  <si>
    <t>0825110111 PRESUPUESTO DE EGRESOS DEVENGADO</t>
  </si>
  <si>
    <t>827110111</t>
  </si>
  <si>
    <t>0827110111 PRESUPUESTO DE EGRESOS PAGADO</t>
  </si>
  <si>
    <t>OTROS</t>
  </si>
  <si>
    <t>112930914</t>
  </si>
  <si>
    <t>0112930914 IVA A FAVOR EJERCICIO 2018</t>
  </si>
  <si>
    <t>417416011</t>
  </si>
  <si>
    <t>0417416011 INGRESOS POR TARIFA DE SEGURIDAD POR CONTENEDOR DE</t>
  </si>
  <si>
    <t>417416012</t>
  </si>
  <si>
    <t>0417416012 INGRESOS POR TARIFA DE SEGURIDAD POR CONTENEDOR DE</t>
  </si>
  <si>
    <t>417422042</t>
  </si>
  <si>
    <t>0417422042 CONT SERV RECICLAJE Y ELIMINACION DE AGUA</t>
  </si>
  <si>
    <t>417422047</t>
  </si>
  <si>
    <t>0417422047 CONT SERV INSPECCION SUBMARINA</t>
  </si>
  <si>
    <t>417422099</t>
  </si>
  <si>
    <t>0417422099 OTROS CONT DE SERVICIOS</t>
  </si>
  <si>
    <t>417431011</t>
  </si>
  <si>
    <t>0417431011 CARGA GENERAL</t>
  </si>
  <si>
    <t>417431013</t>
  </si>
  <si>
    <t>0417431013 CARGA AGRICOLA</t>
  </si>
  <si>
    <t>431110112</t>
  </si>
  <si>
    <t>0431110112 INTERESES COBRADOS A CLIENTES</t>
  </si>
  <si>
    <t>431110113</t>
  </si>
  <si>
    <t>0431110113 BONIFICACION SERVICIOS BANCARIOS</t>
  </si>
  <si>
    <t>551410111</t>
  </si>
  <si>
    <t>0551410111 DEPRECIACION DE CAMINO DE ACCESO AL PUERTO</t>
  </si>
  <si>
    <t>811110111</t>
  </si>
  <si>
    <t>0811110111 PRESUPUESTO DE INGRESOS APROBADO</t>
  </si>
  <si>
    <t>RESULTADO DEL BALANCE GANANCIAS</t>
  </si>
  <si>
    <t>Jefe del Depto. De Contabilidad y Presupuesto</t>
  </si>
  <si>
    <t>Subgerente de Finanzas</t>
  </si>
  <si>
    <t>( PESOS )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</si>
  <si>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</si>
  <si>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</si>
  <si>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</si>
  <si>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</si>
  <si>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</si>
  <si>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</si>
  <si>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</si>
  <si>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</si>
  <si>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</si>
  <si>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</si>
  <si>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</si>
  <si>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</si>
  <si>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</si>
  <si>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</si>
  <si>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</si>
  <si>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</si>
  <si>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</si>
  <si>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</si>
  <si>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</si>
  <si>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</si>
  <si>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</si>
  <si>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</si>
  <si>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</si>
  <si>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</si>
  <si>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</si>
  <si>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</si>
  <si>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</si>
  <si>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</si>
  <si>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</si>
  <si>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</si>
  <si>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>Bajo protesta de decir verdad declaramos que los Estados Financieros y sus Notas son razonablemente correctos y responsabilidad del emisor</t>
  </si>
  <si>
    <t xml:space="preserve">          DEPRECIACIÓN Y AMORTIZACION</t>
  </si>
  <si>
    <t>Elaboró: L.C. Leticia Jiménez Ramírez</t>
  </si>
  <si>
    <t>Autorizó: C.P. Maria Casilda del Angel Rivera</t>
  </si>
  <si>
    <t>ESTADO DE RESULTADOS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</si>
</sst>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15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0" fillId="2" borderId="6" xfId="0" applyFill="1" applyBorder="1" applyAlignment="1">
      <alignment vertical="top"/>
    </xf>
    <xf numFmtId="43" fontId="0" fillId="2" borderId="6" xfId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9" fillId="0" borderId="0" xfId="2"/>
    <xf numFmtId="43" fontId="11" fillId="0" borderId="0" xfId="1" applyFont="1" applyFill="1"/>
    <xf numFmtId="43" fontId="11" fillId="0" borderId="0" xfId="1" applyFont="1" applyFill="1" applyAlignment="1">
      <alignment horizontal="center"/>
    </xf>
    <xf numFmtId="0" fontId="11" fillId="0" borderId="0" xfId="2" applyFont="1"/>
    <xf numFmtId="3" fontId="13" fillId="0" borderId="0" xfId="2" applyNumberFormat="1" applyFont="1" applyFill="1" applyBorder="1"/>
    <xf numFmtId="4" fontId="11" fillId="0" borderId="0" xfId="2" applyNumberFormat="1" applyFont="1"/>
    <xf numFmtId="3" fontId="11" fillId="0" borderId="0" xfId="2" applyNumberFormat="1" applyFont="1" applyFill="1" applyBorder="1"/>
    <xf numFmtId="3" fontId="11" fillId="0" borderId="0" xfId="2" applyNumberFormat="1" applyFont="1"/>
    <xf numFmtId="0" fontId="13" fillId="0" borderId="0" xfId="2" applyFont="1"/>
    <xf numFmtId="4" fontId="13" fillId="0" borderId="0" xfId="2" applyNumberFormat="1" applyFont="1"/>
    <xf numFmtId="4" fontId="9" fillId="0" borderId="0" xfId="2" applyNumberFormat="1"/>
    <xf numFmtId="4" fontId="11" fillId="0" borderId="0" xfId="2" applyNumberFormat="1" applyFont="1" applyBorder="1"/>
    <xf numFmtId="0" fontId="14" fillId="0" borderId="0" xfId="2" applyFont="1"/>
    <xf numFmtId="164" fontId="11" fillId="0" borderId="0" xfId="2" applyNumberFormat="1" applyFont="1"/>
    <xf numFmtId="0" fontId="11" fillId="0" borderId="0" xfId="2" applyFont="1" applyFill="1"/>
    <xf numFmtId="3" fontId="13" fillId="0" borderId="0" xfId="2" applyNumberFormat="1" applyFont="1" applyFill="1" applyBorder="1" applyAlignment="1">
      <alignment horizontal="right"/>
    </xf>
    <xf numFmtId="0" fontId="13" fillId="0" borderId="0" xfId="2" applyFont="1" applyFill="1"/>
    <xf numFmtId="4" fontId="11" fillId="0" borderId="0" xfId="2" applyNumberFormat="1" applyFont="1" applyFill="1"/>
    <xf numFmtId="4" fontId="11" fillId="0" borderId="0" xfId="2" applyNumberFormat="1" applyFont="1" applyFill="1" applyBorder="1"/>
    <xf numFmtId="4" fontId="13" fillId="0" borderId="0" xfId="2" applyNumberFormat="1" applyFont="1" applyFill="1"/>
    <xf numFmtId="4" fontId="9" fillId="0" borderId="0" xfId="2" applyNumberFormat="1" applyFill="1"/>
    <xf numFmtId="0" fontId="9" fillId="0" borderId="0" xfId="2" applyAlignment="1">
      <alignment horizontal="left"/>
    </xf>
    <xf numFmtId="0" fontId="9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3" applyFont="1" applyAlignment="1">
      <alignment horizontal="left"/>
    </xf>
    <xf numFmtId="43" fontId="15" fillId="0" borderId="0" xfId="1" applyFont="1" applyFill="1"/>
    <xf numFmtId="43" fontId="15" fillId="0" borderId="0" xfId="1" applyFont="1" applyFill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3" xfId="2" applyFont="1" applyFill="1" applyBorder="1"/>
    <xf numFmtId="0" fontId="16" fillId="0" borderId="0" xfId="2" applyFont="1" applyFill="1" applyBorder="1"/>
    <xf numFmtId="164" fontId="16" fillId="0" borderId="0" xfId="2" applyNumberFormat="1" applyFont="1" applyFill="1" applyBorder="1"/>
    <xf numFmtId="164" fontId="16" fillId="0" borderId="9" xfId="2" applyNumberFormat="1" applyFont="1" applyFill="1" applyBorder="1"/>
    <xf numFmtId="3" fontId="7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0" borderId="9" xfId="2" applyNumberFormat="1" applyFont="1" applyFill="1" applyBorder="1"/>
    <xf numFmtId="0" fontId="16" fillId="0" borderId="3" xfId="2" applyFont="1" applyFill="1" applyBorder="1" applyAlignment="1">
      <alignment horizontal="left"/>
    </xf>
    <xf numFmtId="3" fontId="16" fillId="0" borderId="0" xfId="2" applyNumberFormat="1" applyFont="1" applyFill="1" applyBorder="1"/>
    <xf numFmtId="0" fontId="7" fillId="0" borderId="3" xfId="2" applyFont="1" applyFill="1" applyBorder="1" applyAlignment="1">
      <alignment horizontal="left"/>
    </xf>
    <xf numFmtId="0" fontId="16" fillId="0" borderId="3" xfId="2" applyFont="1" applyFill="1" applyBorder="1"/>
    <xf numFmtId="3" fontId="7" fillId="0" borderId="7" xfId="2" applyNumberFormat="1" applyFont="1" applyFill="1" applyBorder="1"/>
    <xf numFmtId="4" fontId="7" fillId="0" borderId="7" xfId="2" applyNumberFormat="1" applyFont="1" applyFill="1" applyBorder="1"/>
    <xf numFmtId="164" fontId="7" fillId="0" borderId="7" xfId="2" applyNumberFormat="1" applyFont="1" applyFill="1" applyBorder="1"/>
    <xf numFmtId="164" fontId="7" fillId="0" borderId="9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0" fontId="16" fillId="0" borderId="5" xfId="2" applyFont="1" applyFill="1" applyBorder="1"/>
    <xf numFmtId="0" fontId="7" fillId="0" borderId="4" xfId="2" applyFont="1" applyBorder="1"/>
    <xf numFmtId="164" fontId="7" fillId="0" borderId="4" xfId="2" applyNumberFormat="1" applyFont="1" applyBorder="1"/>
    <xf numFmtId="164" fontId="7" fillId="0" borderId="10" xfId="2" applyNumberFormat="1" applyFont="1" applyBorder="1"/>
    <xf numFmtId="0" fontId="16" fillId="0" borderId="0" xfId="2" applyFont="1"/>
    <xf numFmtId="4" fontId="16" fillId="0" borderId="0" xfId="2" applyNumberFormat="1" applyFont="1"/>
    <xf numFmtId="0" fontId="16" fillId="0" borderId="0" xfId="2" applyFont="1" applyAlignment="1">
      <alignment horizontal="left"/>
    </xf>
    <xf numFmtId="4" fontId="16" fillId="0" borderId="0" xfId="2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16" fillId="0" borderId="3" xfId="2" applyFont="1" applyBorder="1" applyAlignment="1"/>
    <xf numFmtId="0" fontId="16" fillId="0" borderId="5" xfId="2" applyFont="1" applyBorder="1" applyAlignment="1">
      <alignment horizontal="center"/>
    </xf>
    <xf numFmtId="0" fontId="16" fillId="0" borderId="3" xfId="2" applyFont="1" applyFill="1" applyBorder="1" applyAlignment="1"/>
    <xf numFmtId="0" fontId="16" fillId="0" borderId="0" xfId="3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3" fontId="7" fillId="0" borderId="15" xfId="2" applyNumberFormat="1" applyFont="1" applyFill="1" applyBorder="1"/>
    <xf numFmtId="4" fontId="16" fillId="0" borderId="15" xfId="2" applyNumberFormat="1" applyFont="1" applyFill="1" applyBorder="1"/>
    <xf numFmtId="3" fontId="16" fillId="0" borderId="15" xfId="2" applyNumberFormat="1" applyFont="1" applyFill="1" applyBorder="1"/>
    <xf numFmtId="3" fontId="7" fillId="0" borderId="17" xfId="2" applyNumberFormat="1" applyFont="1" applyFill="1" applyBorder="1"/>
    <xf numFmtId="3" fontId="7" fillId="0" borderId="17" xfId="2" applyNumberFormat="1" applyFont="1" applyFill="1" applyBorder="1" applyAlignment="1">
      <alignment horizontal="right"/>
    </xf>
    <xf numFmtId="0" fontId="7" fillId="0" borderId="16" xfId="2" applyFont="1" applyBorder="1"/>
    <xf numFmtId="0" fontId="16" fillId="0" borderId="15" xfId="2" applyFont="1" applyFill="1" applyBorder="1"/>
    <xf numFmtId="3" fontId="7" fillId="0" borderId="6" xfId="2" applyNumberFormat="1" applyFont="1" applyFill="1" applyBorder="1"/>
    <xf numFmtId="3" fontId="7" fillId="0" borderId="9" xfId="2" applyNumberFormat="1" applyFont="1" applyFill="1" applyBorder="1"/>
    <xf numFmtId="0" fontId="7" fillId="0" borderId="14" xfId="3" applyFont="1" applyBorder="1" applyAlignment="1">
      <alignment horizontal="center"/>
    </xf>
    <xf numFmtId="3" fontId="7" fillId="0" borderId="15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19" xfId="2" applyNumberFormat="1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19" xfId="2" applyFont="1" applyFill="1" applyBorder="1"/>
    <xf numFmtId="0" fontId="17" fillId="0" borderId="0" xfId="2" applyFont="1"/>
    <xf numFmtId="3" fontId="7" fillId="0" borderId="20" xfId="2" applyNumberFormat="1" applyFont="1" applyFill="1" applyBorder="1"/>
    <xf numFmtId="3" fontId="7" fillId="0" borderId="21" xfId="2" applyNumberFormat="1" applyFont="1" applyFill="1" applyBorder="1"/>
    <xf numFmtId="164" fontId="7" fillId="0" borderId="22" xfId="2" applyNumberFormat="1" applyFont="1" applyFill="1" applyBorder="1"/>
    <xf numFmtId="165" fontId="16" fillId="0" borderId="0" xfId="1" applyNumberFormat="1" applyFont="1"/>
    <xf numFmtId="165" fontId="16" fillId="0" borderId="0" xfId="2" applyNumberFormat="1" applyFont="1"/>
    <xf numFmtId="4" fontId="9" fillId="0" borderId="0" xfId="2" applyNumberFormat="1" applyFont="1"/>
    <xf numFmtId="3" fontId="18" fillId="0" borderId="0" xfId="2" applyNumberFormat="1" applyFont="1" applyFill="1" applyBorder="1"/>
    <xf numFmtId="3" fontId="9" fillId="0" borderId="0" xfId="2" applyNumberFormat="1" applyFont="1" applyFill="1" applyBorder="1"/>
    <xf numFmtId="4" fontId="0" fillId="0" borderId="0" xfId="0" applyNumberFormat="1" applyFont="1" applyFill="1" applyAlignment="1">
      <alignment horizontal="center"/>
    </xf>
    <xf numFmtId="0" fontId="16" fillId="0" borderId="0" xfId="3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95249</xdr:rowOff>
    </xdr:from>
    <xdr:to>
      <xdr:col>1</xdr:col>
      <xdr:colOff>1661302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295274"/>
          <a:ext cx="1613676" cy="438151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59</xdr:row>
      <xdr:rowOff>0</xdr:rowOff>
    </xdr:from>
    <xdr:to>
      <xdr:col>1</xdr:col>
      <xdr:colOff>3895725</xdr:colOff>
      <xdr:row>59</xdr:row>
      <xdr:rowOff>0</xdr:rowOff>
    </xdr:to>
    <xdr:cxnSp macro="">
      <xdr:nvCxnSpPr>
        <xdr:cNvPr id="3" name="Conector recto 2"/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59</xdr:row>
      <xdr:rowOff>0</xdr:rowOff>
    </xdr:from>
    <xdr:to>
      <xdr:col>8</xdr:col>
      <xdr:colOff>666750</xdr:colOff>
      <xdr:row>59</xdr:row>
      <xdr:rowOff>0</xdr:rowOff>
    </xdr:to>
    <xdr:cxnSp macro="">
      <xdr:nvCxnSpPr>
        <xdr:cNvPr id="4" name="Conector recto 3"/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contabilidad/Documents/JDCONTABILIDAD/2019/EDOS%20FINANCIEROS/ESTADOS%20FINAN%20AGT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GTO 2019"/>
      <sheetName val="BALANZA JUNIO 2018"/>
      <sheetName val="BCE GRAL NORMAL"/>
      <sheetName val="EDO RESULTADOS"/>
      <sheetName val="EDO ORIGEN Y APLIC"/>
      <sheetName val="RAZONES"/>
      <sheetName val="RM"/>
      <sheetName val="BAL GRAL FORMULA"/>
      <sheetName val="ESF FORM"/>
      <sheetName val="EDO ACT"/>
      <sheetName val="EDO RESULT manual"/>
      <sheetName val="ECSF"/>
      <sheetName val="EDO VARIAC"/>
      <sheetName val="EADYOP"/>
      <sheetName val="patrimonio ente"/>
      <sheetName val="EDO FLUJO EFECTIVO manual "/>
      <sheetName val="EVHP FORM"/>
      <sheetName val="Hoja1"/>
      <sheetName val="Hoja2"/>
      <sheetName val="E AA manual"/>
      <sheetName val="EAA FORM"/>
      <sheetName val="EFE FORM"/>
      <sheetName val="BAL GRAL (2)"/>
      <sheetName val="INTEGRACIONES PARA ESTADOS"/>
      <sheetName val=" GASTO ADMON"/>
    </sheetNames>
    <sheetDataSet>
      <sheetData sheetId="0"/>
      <sheetData sheetId="1"/>
      <sheetData sheetId="2"/>
      <sheetData sheetId="3">
        <row r="62">
          <cell r="E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22" zoomScale="80" zoomScaleNormal="80" workbookViewId="0">
      <selection activeCell="M12" sqref="M12"/>
    </sheetView>
  </sheetViews>
  <sheetFormatPr baseColWidth="10" defaultRowHeight="12.75" x14ac:dyDescent="0.2"/>
  <cols>
    <col min="1" max="1" width="5.140625" style="14" customWidth="1"/>
    <col min="2" max="2" width="73.28515625" style="14" customWidth="1"/>
    <col min="3" max="3" width="14.28515625" style="14" customWidth="1"/>
    <col min="4" max="4" width="2.7109375" style="14" customWidth="1"/>
    <col min="5" max="5" width="14.28515625" style="14" customWidth="1"/>
    <col min="6" max="6" width="2.7109375" style="14" customWidth="1"/>
    <col min="7" max="7" width="14.28515625" style="14" customWidth="1"/>
    <col min="8" max="8" width="2.7109375" style="14" customWidth="1"/>
    <col min="9" max="9" width="14.28515625" style="14" customWidth="1"/>
    <col min="10" max="10" width="6.7109375" style="14" customWidth="1"/>
    <col min="11" max="11" width="14.42578125" style="15" customWidth="1"/>
    <col min="12" max="12" width="14.42578125" style="14" customWidth="1"/>
    <col min="13" max="13" width="11.42578125" style="14"/>
    <col min="14" max="15" width="13.140625" style="14" customWidth="1"/>
    <col min="16" max="16384" width="11.42578125" style="14"/>
  </cols>
  <sheetData>
    <row r="1" spans="2:15" ht="15.75" x14ac:dyDescent="0.25">
      <c r="B1" s="109"/>
      <c r="C1" s="110"/>
      <c r="D1" s="110"/>
      <c r="E1" s="110"/>
      <c r="F1" s="110"/>
      <c r="G1" s="110"/>
      <c r="H1" s="110"/>
      <c r="I1" s="111"/>
    </row>
    <row r="2" spans="2:15" ht="18" customHeight="1" x14ac:dyDescent="0.35">
      <c r="B2" s="103" t="s">
        <v>0</v>
      </c>
      <c r="C2" s="104"/>
      <c r="D2" s="104"/>
      <c r="E2" s="104"/>
      <c r="F2" s="104"/>
      <c r="G2" s="104"/>
      <c r="H2" s="104"/>
      <c r="I2" s="105"/>
      <c r="K2" s="16"/>
    </row>
    <row r="3" spans="2:15" ht="18" customHeight="1" x14ac:dyDescent="0.35">
      <c r="B3" s="103" t="s">
        <v>682</v>
      </c>
      <c r="C3" s="104"/>
      <c r="D3" s="104"/>
      <c r="E3" s="104"/>
      <c r="F3" s="104"/>
      <c r="G3" s="104"/>
      <c r="H3" s="104"/>
      <c r="I3" s="105"/>
      <c r="K3" s="16"/>
    </row>
    <row r="4" spans="2:15" ht="18" customHeight="1" x14ac:dyDescent="0.35">
      <c r="B4" s="103" t="s">
        <v>653</v>
      </c>
      <c r="C4" s="104"/>
      <c r="D4" s="104"/>
      <c r="E4" s="104"/>
      <c r="F4" s="104"/>
      <c r="G4" s="104"/>
      <c r="H4" s="104"/>
      <c r="I4" s="105"/>
      <c r="K4" s="16"/>
    </row>
    <row r="5" spans="2:15" ht="18" x14ac:dyDescent="0.35">
      <c r="B5" s="112" t="s">
        <v>647</v>
      </c>
      <c r="C5" s="113"/>
      <c r="D5" s="113"/>
      <c r="E5" s="113"/>
      <c r="F5" s="113"/>
      <c r="G5" s="113"/>
      <c r="H5" s="113"/>
      <c r="I5" s="114"/>
      <c r="K5" s="16"/>
    </row>
    <row r="6" spans="2:15" ht="15" x14ac:dyDescent="0.3">
      <c r="B6" s="71"/>
      <c r="C6" s="75"/>
      <c r="D6" s="42"/>
      <c r="E6" s="75"/>
      <c r="F6" s="42"/>
      <c r="G6" s="106" t="s">
        <v>677</v>
      </c>
      <c r="H6" s="107"/>
      <c r="I6" s="108"/>
      <c r="K6" s="16"/>
    </row>
    <row r="7" spans="2:15" ht="15.75" thickBot="1" x14ac:dyDescent="0.35">
      <c r="B7" s="72"/>
      <c r="C7" s="76">
        <v>2020</v>
      </c>
      <c r="D7" s="44"/>
      <c r="E7" s="76">
        <v>2019</v>
      </c>
      <c r="F7" s="43"/>
      <c r="G7" s="76" t="s">
        <v>676</v>
      </c>
      <c r="H7" s="86"/>
      <c r="I7" s="45" t="s">
        <v>648</v>
      </c>
      <c r="K7" s="16"/>
    </row>
    <row r="8" spans="2:15" ht="16.5" customHeight="1" x14ac:dyDescent="0.3">
      <c r="B8" s="46" t="s">
        <v>654</v>
      </c>
      <c r="C8" s="93">
        <f>C10+C16+C18+C20</f>
        <v>203227577</v>
      </c>
      <c r="D8" s="48"/>
      <c r="E8" s="93">
        <f>E10+E16+E18+E20</f>
        <v>220388992</v>
      </c>
      <c r="F8" s="47"/>
      <c r="G8" s="93">
        <f>G10+G16+G18+G20</f>
        <v>-17161415</v>
      </c>
      <c r="H8" s="77"/>
      <c r="I8" s="94">
        <f>I10+I16+I18+I20</f>
        <v>-28.62800905092304</v>
      </c>
      <c r="L8"/>
      <c r="M8"/>
      <c r="N8" s="17"/>
      <c r="O8" s="17"/>
    </row>
    <row r="9" spans="2:15" ht="16.5" customHeight="1" x14ac:dyDescent="0.3">
      <c r="B9" s="46"/>
      <c r="C9" s="78"/>
      <c r="D9" s="48"/>
      <c r="E9" s="83"/>
      <c r="F9" s="47"/>
      <c r="G9" s="83"/>
      <c r="H9" s="83"/>
      <c r="I9" s="49"/>
      <c r="L9" s="17"/>
      <c r="M9" s="17"/>
      <c r="N9" s="17"/>
      <c r="O9" s="17"/>
    </row>
    <row r="10" spans="2:15" ht="16.5" customHeight="1" x14ac:dyDescent="0.3">
      <c r="B10" s="46" t="s">
        <v>649</v>
      </c>
      <c r="C10" s="77">
        <f>SUM(C11:C14)</f>
        <v>125011988</v>
      </c>
      <c r="D10" s="51"/>
      <c r="E10" s="77">
        <f>SUM(E11:E14)</f>
        <v>152471393</v>
      </c>
      <c r="F10" s="50"/>
      <c r="G10" s="77">
        <f>SUM(G11:G14)</f>
        <v>-27459405</v>
      </c>
      <c r="H10" s="77"/>
      <c r="I10" s="85">
        <f>SUM(I11:I14)</f>
        <v>-108.50939563238724</v>
      </c>
      <c r="L10" s="18"/>
      <c r="M10" s="17"/>
      <c r="N10" s="17"/>
      <c r="O10" s="17"/>
    </row>
    <row r="11" spans="2:15" ht="16.5" customHeight="1" x14ac:dyDescent="0.3">
      <c r="B11" s="73" t="s">
        <v>659</v>
      </c>
      <c r="C11" s="79">
        <v>100320621</v>
      </c>
      <c r="D11" s="48"/>
      <c r="E11" s="79">
        <v>125536207</v>
      </c>
      <c r="F11" s="54"/>
      <c r="G11" s="79">
        <f>C11-E11</f>
        <v>-25215586</v>
      </c>
      <c r="H11" s="79"/>
      <c r="I11" s="49">
        <f>G11/E11*100</f>
        <v>-20.086305459268814</v>
      </c>
      <c r="K11" s="19"/>
      <c r="L11" s="20"/>
      <c r="M11" s="17"/>
      <c r="N11" s="17"/>
      <c r="O11" s="17"/>
    </row>
    <row r="12" spans="2:15" ht="16.5" customHeight="1" x14ac:dyDescent="0.3">
      <c r="B12" s="73" t="s">
        <v>660</v>
      </c>
      <c r="C12" s="79">
        <v>17052644</v>
      </c>
      <c r="D12" s="48"/>
      <c r="E12" s="79">
        <v>14569434</v>
      </c>
      <c r="F12" s="54"/>
      <c r="G12" s="79">
        <f t="shared" ref="G12:G14" si="0">C12-E12</f>
        <v>2483210</v>
      </c>
      <c r="H12" s="79"/>
      <c r="I12" s="49">
        <f t="shared" ref="I12:I25" si="1">G12/E12*100</f>
        <v>17.043970273656477</v>
      </c>
      <c r="K12" s="19"/>
      <c r="L12" s="20"/>
      <c r="M12" s="17"/>
      <c r="N12" s="17"/>
      <c r="O12" s="17"/>
    </row>
    <row r="13" spans="2:15" ht="16.5" customHeight="1" x14ac:dyDescent="0.3">
      <c r="B13" s="73" t="s">
        <v>661</v>
      </c>
      <c r="C13" s="79">
        <v>7502379</v>
      </c>
      <c r="D13" s="48"/>
      <c r="E13" s="79">
        <v>8222488</v>
      </c>
      <c r="F13" s="54"/>
      <c r="G13" s="79">
        <f t="shared" si="0"/>
        <v>-720109</v>
      </c>
      <c r="H13" s="79"/>
      <c r="I13" s="49">
        <f t="shared" si="1"/>
        <v>-8.757799342486118</v>
      </c>
      <c r="K13" s="19"/>
      <c r="L13" s="20"/>
      <c r="M13" s="17"/>
      <c r="N13" s="17"/>
      <c r="O13" s="17"/>
    </row>
    <row r="14" spans="2:15" ht="16.5" customHeight="1" x14ac:dyDescent="0.3">
      <c r="B14" s="73" t="s">
        <v>662</v>
      </c>
      <c r="C14" s="79">
        <v>136344</v>
      </c>
      <c r="D14" s="48"/>
      <c r="E14" s="79">
        <v>4143264</v>
      </c>
      <c r="F14" s="54"/>
      <c r="G14" s="79">
        <f t="shared" si="0"/>
        <v>-4006920</v>
      </c>
      <c r="H14" s="79"/>
      <c r="I14" s="49">
        <f t="shared" si="1"/>
        <v>-96.709261104288785</v>
      </c>
      <c r="K14" s="19"/>
      <c r="L14" s="20"/>
      <c r="M14" s="17"/>
      <c r="N14" s="17"/>
      <c r="O14" s="17"/>
    </row>
    <row r="15" spans="2:15" ht="16.5" customHeight="1" x14ac:dyDescent="0.3">
      <c r="B15" s="53"/>
      <c r="C15" s="79"/>
      <c r="D15" s="48"/>
      <c r="E15" s="79"/>
      <c r="F15" s="54"/>
      <c r="G15" s="79"/>
      <c r="H15" s="79"/>
      <c r="I15" s="49"/>
      <c r="K15" s="19"/>
      <c r="L15" s="20"/>
      <c r="M15" s="17"/>
      <c r="N15" s="17"/>
      <c r="O15" s="17"/>
    </row>
    <row r="16" spans="2:15" ht="16.5" customHeight="1" x14ac:dyDescent="0.3">
      <c r="B16" s="46" t="s">
        <v>650</v>
      </c>
      <c r="C16" s="77">
        <v>56233610</v>
      </c>
      <c r="D16" s="51"/>
      <c r="E16" s="77">
        <v>51453047</v>
      </c>
      <c r="F16" s="54"/>
      <c r="G16" s="77">
        <f>C16-E16</f>
        <v>4780563</v>
      </c>
      <c r="H16" s="77"/>
      <c r="I16" s="52">
        <f t="shared" si="1"/>
        <v>9.2911173948551582</v>
      </c>
      <c r="K16" s="19"/>
      <c r="L16" s="20"/>
      <c r="M16" s="17"/>
      <c r="N16" s="17"/>
      <c r="O16" s="17"/>
    </row>
    <row r="17" spans="2:15" ht="16.5" customHeight="1" x14ac:dyDescent="0.3">
      <c r="B17" s="53"/>
      <c r="C17" s="79"/>
      <c r="D17" s="48"/>
      <c r="E17" s="79"/>
      <c r="F17" s="54"/>
      <c r="G17" s="79"/>
      <c r="H17" s="79"/>
      <c r="I17" s="49"/>
      <c r="K17" s="17"/>
      <c r="L17" s="20"/>
      <c r="M17" s="17"/>
      <c r="N17" s="17"/>
      <c r="O17" s="17"/>
    </row>
    <row r="18" spans="2:15" ht="16.5" customHeight="1" x14ac:dyDescent="0.3">
      <c r="B18" s="55" t="s">
        <v>651</v>
      </c>
      <c r="C18" s="77">
        <v>11152069</v>
      </c>
      <c r="D18" s="51"/>
      <c r="E18" s="77">
        <v>7344568</v>
      </c>
      <c r="F18" s="54"/>
      <c r="G18" s="77">
        <f>C18-E18</f>
        <v>3807501</v>
      </c>
      <c r="H18" s="77"/>
      <c r="I18" s="52">
        <f t="shared" si="1"/>
        <v>51.84104769674677</v>
      </c>
      <c r="K18" s="21"/>
      <c r="L18" s="20"/>
      <c r="M18" s="17"/>
      <c r="N18" s="17"/>
      <c r="O18" s="17"/>
    </row>
    <row r="19" spans="2:15" ht="16.5" customHeight="1" x14ac:dyDescent="0.3">
      <c r="B19" s="53"/>
      <c r="C19" s="79"/>
      <c r="D19" s="48"/>
      <c r="E19" s="79"/>
      <c r="F19" s="54"/>
      <c r="G19" s="79"/>
      <c r="H19" s="79"/>
      <c r="I19" s="49"/>
      <c r="K19" s="17"/>
      <c r="L19" s="20"/>
      <c r="M19" s="17"/>
      <c r="N19" s="17"/>
      <c r="O19" s="19"/>
    </row>
    <row r="20" spans="2:15" ht="16.5" customHeight="1" x14ac:dyDescent="0.3">
      <c r="B20" s="55" t="s">
        <v>655</v>
      </c>
      <c r="C20" s="77">
        <v>10829910</v>
      </c>
      <c r="D20" s="51"/>
      <c r="E20" s="77">
        <v>9119984</v>
      </c>
      <c r="F20" s="54"/>
      <c r="G20" s="77">
        <f>C20-E20</f>
        <v>1709926</v>
      </c>
      <c r="H20" s="77"/>
      <c r="I20" s="52">
        <f t="shared" si="1"/>
        <v>18.749221489862265</v>
      </c>
      <c r="K20" s="21"/>
      <c r="L20" s="20">
        <v>2882568</v>
      </c>
      <c r="M20" s="17"/>
      <c r="N20" s="17"/>
      <c r="O20" s="19"/>
    </row>
    <row r="21" spans="2:15" ht="16.5" customHeight="1" x14ac:dyDescent="0.3">
      <c r="B21" s="56"/>
      <c r="C21" s="79"/>
      <c r="D21" s="48"/>
      <c r="E21" s="79"/>
      <c r="F21" s="54"/>
      <c r="G21" s="79"/>
      <c r="H21" s="79"/>
      <c r="I21" s="49"/>
      <c r="K21" s="17">
        <v>2</v>
      </c>
      <c r="L21" s="20"/>
      <c r="M21" s="17"/>
      <c r="N21" s="17"/>
      <c r="O21" s="19"/>
    </row>
    <row r="22" spans="2:15" ht="16.5" customHeight="1" x14ac:dyDescent="0.3">
      <c r="B22" s="91" t="s">
        <v>656</v>
      </c>
      <c r="C22" s="80">
        <f>SUM(C23:C25)</f>
        <v>66766213</v>
      </c>
      <c r="D22" s="58"/>
      <c r="E22" s="80">
        <f>SUM(E23:E25)</f>
        <v>81761762</v>
      </c>
      <c r="F22" s="57"/>
      <c r="G22" s="84">
        <f>C22-E22</f>
        <v>-14995549</v>
      </c>
      <c r="H22" s="77"/>
      <c r="I22" s="95">
        <f t="shared" si="1"/>
        <v>-18.340540410565026</v>
      </c>
      <c r="K22" s="19"/>
      <c r="L22" s="18"/>
      <c r="M22" s="17"/>
      <c r="N22" s="17"/>
      <c r="O22" s="19"/>
    </row>
    <row r="23" spans="2:15" ht="16.5" customHeight="1" x14ac:dyDescent="0.3">
      <c r="B23" s="56" t="s">
        <v>657</v>
      </c>
      <c r="C23" s="79">
        <f>66766213-C24-C25</f>
        <v>51621509</v>
      </c>
      <c r="D23" s="48"/>
      <c r="E23" s="79">
        <f>46404335+9488045+265+54201</f>
        <v>55946846</v>
      </c>
      <c r="F23" s="54"/>
      <c r="G23" s="79">
        <f t="shared" ref="G23:G25" si="2">C23-E23</f>
        <v>-4325337</v>
      </c>
      <c r="H23" s="79"/>
      <c r="I23" s="49">
        <f t="shared" si="1"/>
        <v>-7.7311543174390911</v>
      </c>
      <c r="K23" s="98"/>
      <c r="L23" s="20"/>
      <c r="M23" s="17"/>
      <c r="N23" s="17"/>
      <c r="O23" s="19"/>
    </row>
    <row r="24" spans="2:15" ht="16.5" customHeight="1" x14ac:dyDescent="0.3">
      <c r="B24" s="53" t="s">
        <v>658</v>
      </c>
      <c r="C24" s="79">
        <v>2662125</v>
      </c>
      <c r="D24" s="48"/>
      <c r="E24" s="79">
        <f>11802497+1524797</f>
        <v>13327294</v>
      </c>
      <c r="F24" s="54"/>
      <c r="G24" s="79">
        <f t="shared" si="2"/>
        <v>-10665169</v>
      </c>
      <c r="H24" s="79"/>
      <c r="I24" s="49">
        <f t="shared" si="1"/>
        <v>-80.025014830467455</v>
      </c>
      <c r="K24" s="98"/>
      <c r="L24" s="100"/>
      <c r="M24" s="22"/>
      <c r="N24" s="17"/>
      <c r="O24" s="19"/>
    </row>
    <row r="25" spans="2:15" ht="16.5" customHeight="1" x14ac:dyDescent="0.3">
      <c r="B25" s="53" t="s">
        <v>679</v>
      </c>
      <c r="C25" s="79">
        <v>12482579</v>
      </c>
      <c r="D25" s="48"/>
      <c r="E25" s="79">
        <f>11100205+1387417</f>
        <v>12487622</v>
      </c>
      <c r="F25" s="54"/>
      <c r="G25" s="79">
        <f t="shared" si="2"/>
        <v>-5043</v>
      </c>
      <c r="H25" s="79"/>
      <c r="I25" s="49">
        <f t="shared" si="1"/>
        <v>-4.0383989842101238E-2</v>
      </c>
      <c r="K25" s="19"/>
      <c r="L25" s="20"/>
      <c r="M25" s="17"/>
      <c r="N25" s="17"/>
      <c r="O25" s="19"/>
    </row>
    <row r="26" spans="2:15" ht="16.5" customHeight="1" x14ac:dyDescent="0.3">
      <c r="B26" s="53"/>
      <c r="C26" s="79"/>
      <c r="D26" s="48"/>
      <c r="E26" s="79"/>
      <c r="F26" s="54"/>
      <c r="G26" s="79"/>
      <c r="H26" s="79"/>
      <c r="I26" s="49"/>
      <c r="K26" s="19"/>
      <c r="L26" s="20"/>
      <c r="M26" s="17"/>
      <c r="N26" s="17"/>
      <c r="O26" s="23"/>
    </row>
    <row r="27" spans="2:15" ht="16.5" customHeight="1" x14ac:dyDescent="0.3">
      <c r="B27" s="90" t="s">
        <v>663</v>
      </c>
      <c r="C27" s="80">
        <f>C8-C22</f>
        <v>136461364</v>
      </c>
      <c r="D27" s="59"/>
      <c r="E27" s="80">
        <f>E8-E22</f>
        <v>138627230</v>
      </c>
      <c r="F27" s="57"/>
      <c r="G27" s="84">
        <f>C27-E27</f>
        <v>-2165866</v>
      </c>
      <c r="H27" s="77"/>
      <c r="I27" s="95">
        <f t="shared" ref="I27" si="3">G27/E27*100</f>
        <v>-1.5623669318069762</v>
      </c>
      <c r="K27" s="19"/>
      <c r="L27" s="18"/>
      <c r="M27" s="17"/>
      <c r="N27" s="17"/>
      <c r="O27" s="17"/>
    </row>
    <row r="28" spans="2:15" ht="16.5" customHeight="1" x14ac:dyDescent="0.3">
      <c r="B28" s="56"/>
      <c r="C28" s="79"/>
      <c r="D28" s="48"/>
      <c r="E28" s="79"/>
      <c r="F28" s="54"/>
      <c r="G28" s="79"/>
      <c r="H28" s="79"/>
      <c r="I28" s="49"/>
      <c r="K28" s="25"/>
      <c r="L28" s="20"/>
      <c r="M28" s="26"/>
      <c r="N28" s="19"/>
      <c r="O28" s="17"/>
    </row>
    <row r="29" spans="2:15" ht="16.5" customHeight="1" x14ac:dyDescent="0.3">
      <c r="B29" s="56" t="s">
        <v>652</v>
      </c>
      <c r="C29" s="79">
        <v>5279595</v>
      </c>
      <c r="D29" s="48"/>
      <c r="E29" s="79">
        <f>4851611+453249</f>
        <v>5304860</v>
      </c>
      <c r="F29" s="54"/>
      <c r="G29" s="79">
        <f t="shared" ref="G29" si="4">C29-E29</f>
        <v>-25265</v>
      </c>
      <c r="H29" s="79"/>
      <c r="I29" s="49">
        <f t="shared" ref="I29" si="5">G29/E29*100</f>
        <v>-0.47626139049852401</v>
      </c>
      <c r="K29" s="98"/>
      <c r="L29" s="100"/>
      <c r="M29" s="17"/>
      <c r="N29" s="27"/>
      <c r="O29" s="17"/>
    </row>
    <row r="30" spans="2:15" ht="16.5" customHeight="1" x14ac:dyDescent="0.3">
      <c r="B30" s="56"/>
      <c r="C30" s="79"/>
      <c r="D30" s="48"/>
      <c r="E30" s="79"/>
      <c r="F30" s="54"/>
      <c r="G30" s="79"/>
      <c r="H30" s="79"/>
      <c r="I30" s="49"/>
      <c r="K30" s="19"/>
      <c r="L30" s="20"/>
      <c r="M30" s="26"/>
      <c r="N30" s="19"/>
      <c r="O30" s="17"/>
    </row>
    <row r="31" spans="2:15" ht="16.5" customHeight="1" x14ac:dyDescent="0.3">
      <c r="B31" s="90" t="s">
        <v>664</v>
      </c>
      <c r="C31" s="80">
        <f>C27-C29</f>
        <v>131181769</v>
      </c>
      <c r="D31" s="59"/>
      <c r="E31" s="80">
        <f>E27-E29</f>
        <v>133322370</v>
      </c>
      <c r="F31" s="57"/>
      <c r="G31" s="84">
        <f>C31-E31</f>
        <v>-2140601</v>
      </c>
      <c r="H31" s="77"/>
      <c r="I31" s="95">
        <f t="shared" ref="I31" si="6">G31/E31*100</f>
        <v>-1.6055827690431845</v>
      </c>
      <c r="K31" s="98"/>
      <c r="L31" s="99"/>
      <c r="M31" s="28"/>
      <c r="N31" s="17"/>
      <c r="O31" s="17"/>
    </row>
    <row r="32" spans="2:15" ht="16.5" customHeight="1" x14ac:dyDescent="0.3">
      <c r="B32" s="55"/>
      <c r="C32" s="77"/>
      <c r="D32" s="51"/>
      <c r="E32" s="77"/>
      <c r="F32" s="50"/>
      <c r="G32" s="77"/>
      <c r="H32" s="77"/>
      <c r="I32" s="52"/>
      <c r="K32" s="19"/>
      <c r="L32" s="99"/>
      <c r="M32" s="28"/>
      <c r="N32" s="17"/>
      <c r="O32" s="17"/>
    </row>
    <row r="33" spans="2:15" ht="16.5" customHeight="1" x14ac:dyDescent="0.3">
      <c r="B33" s="90" t="s">
        <v>665</v>
      </c>
      <c r="C33" s="80">
        <f>C34+C35-C36-C37</f>
        <v>10523055</v>
      </c>
      <c r="D33" s="59"/>
      <c r="E33" s="80">
        <f>E34+E35-E36-E37</f>
        <v>11723849</v>
      </c>
      <c r="F33" s="57"/>
      <c r="G33" s="84">
        <f>C33-E33</f>
        <v>-1200794</v>
      </c>
      <c r="H33" s="77"/>
      <c r="I33" s="95">
        <f>G33/E33*100</f>
        <v>-10.242318883499779</v>
      </c>
      <c r="K33" s="19"/>
      <c r="L33" s="18"/>
      <c r="M33" s="28"/>
      <c r="N33" s="17"/>
      <c r="O33" s="17"/>
    </row>
    <row r="34" spans="2:15" ht="16.5" customHeight="1" x14ac:dyDescent="0.3">
      <c r="B34" s="53" t="s">
        <v>666</v>
      </c>
      <c r="C34" s="79">
        <v>9146238</v>
      </c>
      <c r="D34" s="51"/>
      <c r="E34" s="79">
        <v>11723849</v>
      </c>
      <c r="F34" s="50"/>
      <c r="G34" s="79">
        <f t="shared" ref="G34:G39" si="7">C34-E34</f>
        <v>-2577611</v>
      </c>
      <c r="H34" s="79"/>
      <c r="I34" s="49">
        <f>G34/E34*100</f>
        <v>-21.986047414974383</v>
      </c>
      <c r="K34" s="19"/>
      <c r="L34" s="18"/>
      <c r="M34" s="28"/>
      <c r="N34" s="17"/>
      <c r="O34" s="17"/>
    </row>
    <row r="35" spans="2:15" ht="16.5" customHeight="1" x14ac:dyDescent="0.3">
      <c r="B35" s="53" t="s">
        <v>667</v>
      </c>
      <c r="C35" s="79">
        <v>1376817</v>
      </c>
      <c r="D35" s="51"/>
      <c r="E35" s="79">
        <v>0</v>
      </c>
      <c r="F35" s="50"/>
      <c r="G35" s="79">
        <f t="shared" si="7"/>
        <v>1376817</v>
      </c>
      <c r="H35" s="79"/>
      <c r="I35" s="49">
        <v>0</v>
      </c>
      <c r="K35" s="19"/>
      <c r="L35" s="18"/>
      <c r="M35" s="28"/>
      <c r="N35" s="17"/>
      <c r="O35" s="17"/>
    </row>
    <row r="36" spans="2:15" ht="16.5" customHeight="1" x14ac:dyDescent="0.3">
      <c r="B36" s="53" t="s">
        <v>668</v>
      </c>
      <c r="C36" s="79">
        <v>0</v>
      </c>
      <c r="D36" s="51"/>
      <c r="E36" s="79">
        <v>0</v>
      </c>
      <c r="F36" s="50"/>
      <c r="G36" s="79">
        <f t="shared" si="7"/>
        <v>0</v>
      </c>
      <c r="H36" s="79"/>
      <c r="I36" s="49">
        <v>0</v>
      </c>
      <c r="K36" s="19"/>
      <c r="L36" s="18"/>
      <c r="M36" s="28"/>
      <c r="N36" s="17"/>
      <c r="O36" s="17"/>
    </row>
    <row r="37" spans="2:15" ht="16.5" customHeight="1" x14ac:dyDescent="0.3">
      <c r="B37" s="56" t="s">
        <v>669</v>
      </c>
      <c r="C37" s="79">
        <v>0</v>
      </c>
      <c r="D37" s="51"/>
      <c r="E37" s="79">
        <v>0</v>
      </c>
      <c r="F37" s="54"/>
      <c r="G37" s="79">
        <f t="shared" si="7"/>
        <v>0</v>
      </c>
      <c r="H37" s="79"/>
      <c r="I37" s="49">
        <v>0</v>
      </c>
      <c r="K37" s="17"/>
      <c r="L37" s="20"/>
      <c r="M37" s="28"/>
      <c r="N37" s="17"/>
      <c r="O37" s="17"/>
    </row>
    <row r="38" spans="2:15" ht="16.5" customHeight="1" x14ac:dyDescent="0.3">
      <c r="B38" s="56" t="s">
        <v>670</v>
      </c>
      <c r="C38" s="79">
        <v>45067007</v>
      </c>
      <c r="D38" s="51"/>
      <c r="E38" s="79">
        <v>9</v>
      </c>
      <c r="F38" s="54"/>
      <c r="G38" s="79">
        <f t="shared" si="7"/>
        <v>45066998</v>
      </c>
      <c r="H38" s="79"/>
      <c r="I38" s="49">
        <v>0</v>
      </c>
      <c r="K38" s="17"/>
      <c r="L38" s="20"/>
      <c r="M38" s="28"/>
      <c r="N38" s="17"/>
      <c r="O38" s="17"/>
    </row>
    <row r="39" spans="2:15" ht="16.5" customHeight="1" x14ac:dyDescent="0.3">
      <c r="B39" s="56" t="s">
        <v>671</v>
      </c>
      <c r="C39" s="79">
        <f>6838939-C35</f>
        <v>5462122</v>
      </c>
      <c r="D39" s="51"/>
      <c r="E39" s="79">
        <v>4641875</v>
      </c>
      <c r="F39" s="54"/>
      <c r="G39" s="79">
        <f t="shared" si="7"/>
        <v>820247</v>
      </c>
      <c r="H39" s="79"/>
      <c r="I39" s="49">
        <f>G39/E39*100</f>
        <v>17.670596472330686</v>
      </c>
      <c r="K39" s="17"/>
      <c r="L39" s="20"/>
      <c r="M39" s="28"/>
      <c r="N39" s="17"/>
      <c r="O39" s="17"/>
    </row>
    <row r="40" spans="2:15" ht="16.5" customHeight="1" x14ac:dyDescent="0.3">
      <c r="B40" s="56"/>
      <c r="C40" s="79"/>
      <c r="D40" s="51"/>
      <c r="E40" s="79"/>
      <c r="F40" s="54"/>
      <c r="G40" s="79"/>
      <c r="H40" s="79"/>
      <c r="I40" s="60"/>
      <c r="K40" s="17"/>
      <c r="L40" s="20"/>
      <c r="M40" s="28"/>
      <c r="N40" s="17"/>
      <c r="O40" s="17"/>
    </row>
    <row r="41" spans="2:15" ht="16.5" customHeight="1" x14ac:dyDescent="0.3">
      <c r="B41" s="90" t="s">
        <v>672</v>
      </c>
      <c r="C41" s="81">
        <f>C31+C33-C38+C39</f>
        <v>102099939</v>
      </c>
      <c r="D41" s="59"/>
      <c r="E41" s="81">
        <f>E31+E33-E38+E39</f>
        <v>149688085</v>
      </c>
      <c r="F41" s="61"/>
      <c r="G41" s="84">
        <f>C41-E41</f>
        <v>-47588146</v>
      </c>
      <c r="H41" s="77"/>
      <c r="I41" s="95">
        <f>G41/E41*100</f>
        <v>-31.791539052690798</v>
      </c>
      <c r="L41" s="29"/>
      <c r="M41" s="28"/>
      <c r="N41" s="17"/>
      <c r="O41" s="17"/>
    </row>
    <row r="42" spans="2:15" ht="16.5" customHeight="1" x14ac:dyDescent="0.3">
      <c r="B42" s="55"/>
      <c r="C42" s="87"/>
      <c r="D42" s="51"/>
      <c r="E42" s="87"/>
      <c r="F42" s="88"/>
      <c r="G42" s="77"/>
      <c r="H42" s="77"/>
      <c r="I42" s="52"/>
      <c r="L42" s="29"/>
      <c r="M42" s="28"/>
      <c r="N42" s="17"/>
      <c r="O42" s="17"/>
    </row>
    <row r="43" spans="2:15" ht="16.5" customHeight="1" x14ac:dyDescent="0.3">
      <c r="B43" s="56" t="s">
        <v>594</v>
      </c>
      <c r="C43" s="79">
        <v>0</v>
      </c>
      <c r="D43" s="51"/>
      <c r="E43" s="79">
        <v>0</v>
      </c>
      <c r="F43" s="54"/>
      <c r="G43" s="79">
        <f t="shared" ref="G43:G46" si="8">C43-E43</f>
        <v>0</v>
      </c>
      <c r="H43" s="79"/>
      <c r="I43" s="49">
        <v>0</v>
      </c>
      <c r="L43" s="20"/>
      <c r="M43" s="28"/>
      <c r="N43" s="17"/>
      <c r="O43" s="17"/>
    </row>
    <row r="44" spans="2:15" ht="16.5" customHeight="1" x14ac:dyDescent="0.3">
      <c r="B44" s="56" t="s">
        <v>673</v>
      </c>
      <c r="C44" s="79">
        <v>0</v>
      </c>
      <c r="D44" s="51"/>
      <c r="E44" s="79">
        <v>0</v>
      </c>
      <c r="F44" s="54"/>
      <c r="G44" s="79">
        <f t="shared" si="8"/>
        <v>0</v>
      </c>
      <c r="H44" s="79"/>
      <c r="I44" s="49">
        <v>0</v>
      </c>
      <c r="L44" s="20"/>
      <c r="M44" s="28"/>
      <c r="N44" s="17"/>
      <c r="O44" s="17"/>
    </row>
    <row r="45" spans="2:15" ht="16.5" customHeight="1" x14ac:dyDescent="0.3">
      <c r="B45" s="56" t="s">
        <v>674</v>
      </c>
      <c r="C45" s="79">
        <f>'[1]EDO RESULTADOS'!E62</f>
        <v>0</v>
      </c>
      <c r="D45" s="51"/>
      <c r="E45" s="79">
        <v>0</v>
      </c>
      <c r="F45" s="54"/>
      <c r="G45" s="79">
        <f t="shared" si="8"/>
        <v>0</v>
      </c>
      <c r="H45" s="79"/>
      <c r="I45" s="49">
        <v>0</v>
      </c>
      <c r="L45" s="20"/>
      <c r="M45" s="28"/>
      <c r="N45" s="17"/>
      <c r="O45" s="17"/>
    </row>
    <row r="46" spans="2:15" ht="16.5" customHeight="1" x14ac:dyDescent="0.3">
      <c r="B46" s="56" t="s">
        <v>675</v>
      </c>
      <c r="C46" s="79">
        <v>0</v>
      </c>
      <c r="D46" s="51"/>
      <c r="E46" s="79">
        <v>0</v>
      </c>
      <c r="F46" s="54"/>
      <c r="G46" s="79">
        <f t="shared" si="8"/>
        <v>0</v>
      </c>
      <c r="H46" s="79"/>
      <c r="I46" s="49">
        <v>0</v>
      </c>
      <c r="L46" s="20"/>
      <c r="M46" s="30"/>
      <c r="N46" s="17"/>
      <c r="O46" s="17"/>
    </row>
    <row r="47" spans="2:15" ht="16.5" customHeight="1" x14ac:dyDescent="0.3">
      <c r="B47" s="56"/>
      <c r="C47" s="79"/>
      <c r="D47" s="51"/>
      <c r="E47" s="79"/>
      <c r="F47" s="54"/>
      <c r="G47" s="79"/>
      <c r="H47" s="79"/>
      <c r="I47" s="52"/>
      <c r="L47" s="20"/>
      <c r="M47" s="30"/>
      <c r="N47" s="17"/>
      <c r="O47" s="17"/>
    </row>
    <row r="48" spans="2:15" ht="16.5" customHeight="1" x14ac:dyDescent="0.3">
      <c r="B48" s="89" t="s">
        <v>598</v>
      </c>
      <c r="C48" s="80">
        <f>C41-C43-C44-C45-C46</f>
        <v>102099939</v>
      </c>
      <c r="D48" s="59"/>
      <c r="E48" s="80">
        <f>E41-E43-E44-E45-E46</f>
        <v>149688085</v>
      </c>
      <c r="F48" s="57"/>
      <c r="G48" s="84">
        <f>C48-E48</f>
        <v>-47588146</v>
      </c>
      <c r="H48" s="77"/>
      <c r="I48" s="95">
        <f t="shared" ref="I48" si="9">G48/E48*100</f>
        <v>-31.791539052690798</v>
      </c>
      <c r="L48" s="18"/>
      <c r="M48" s="31"/>
      <c r="N48" s="17"/>
      <c r="O48" s="17"/>
    </row>
    <row r="49" spans="1:15" ht="16.5" customHeight="1" thickBot="1" x14ac:dyDescent="0.35">
      <c r="B49" s="62"/>
      <c r="C49" s="82"/>
      <c r="D49" s="64"/>
      <c r="E49" s="82"/>
      <c r="F49" s="63"/>
      <c r="G49" s="82"/>
      <c r="H49" s="82"/>
      <c r="I49" s="65"/>
      <c r="J49" s="24"/>
      <c r="K49" s="19"/>
      <c r="L49" s="32"/>
      <c r="M49" s="33"/>
      <c r="N49" s="17"/>
      <c r="O49" s="17"/>
    </row>
    <row r="50" spans="1:15" ht="15" x14ac:dyDescent="0.3">
      <c r="B50" s="92" t="s">
        <v>678</v>
      </c>
      <c r="C50" s="67"/>
      <c r="D50" s="66"/>
      <c r="E50" s="66"/>
      <c r="F50" s="66"/>
      <c r="G50" s="66"/>
      <c r="H50" s="66"/>
      <c r="I50" s="66"/>
      <c r="M50" s="34"/>
    </row>
    <row r="51" spans="1:15" ht="15" x14ac:dyDescent="0.3">
      <c r="B51" s="66"/>
      <c r="C51" s="67"/>
      <c r="D51" s="66"/>
      <c r="E51" s="66"/>
      <c r="F51" s="66"/>
      <c r="G51" s="66"/>
      <c r="H51" s="66"/>
      <c r="I51" s="66"/>
      <c r="M51" s="34"/>
    </row>
    <row r="52" spans="1:15" ht="15" x14ac:dyDescent="0.3">
      <c r="B52" s="66"/>
      <c r="C52" s="67"/>
      <c r="D52" s="66"/>
      <c r="E52" s="96"/>
      <c r="F52" s="66"/>
      <c r="G52" s="66"/>
      <c r="H52" s="66"/>
      <c r="I52" s="66"/>
      <c r="M52" s="34"/>
    </row>
    <row r="53" spans="1:15" ht="15" x14ac:dyDescent="0.3">
      <c r="B53" s="66"/>
      <c r="C53" s="67"/>
      <c r="D53" s="66"/>
      <c r="E53" s="97"/>
      <c r="F53" s="66"/>
      <c r="G53" s="66"/>
      <c r="H53" s="66"/>
      <c r="I53" s="66"/>
      <c r="M53" s="34"/>
    </row>
    <row r="54" spans="1:15" ht="15" x14ac:dyDescent="0.3">
      <c r="B54" s="66"/>
      <c r="C54" s="67"/>
      <c r="D54" s="66"/>
      <c r="E54" s="66"/>
      <c r="F54" s="66"/>
      <c r="G54" s="66"/>
      <c r="H54" s="66"/>
      <c r="I54" s="66"/>
      <c r="M54" s="34"/>
    </row>
    <row r="55" spans="1:15" ht="15" x14ac:dyDescent="0.3">
      <c r="B55" s="66"/>
      <c r="C55" s="67"/>
      <c r="D55" s="66"/>
      <c r="E55" s="66"/>
      <c r="F55" s="66"/>
      <c r="G55" s="66"/>
      <c r="H55" s="66"/>
      <c r="I55" s="66"/>
      <c r="M55" s="34"/>
    </row>
    <row r="56" spans="1:15" ht="15" x14ac:dyDescent="0.3">
      <c r="B56" s="66"/>
      <c r="C56" s="67"/>
      <c r="D56" s="66"/>
      <c r="E56" s="66"/>
      <c r="F56" s="66"/>
      <c r="G56" s="66"/>
      <c r="H56" s="66"/>
      <c r="I56" s="66"/>
      <c r="M56" s="34"/>
    </row>
    <row r="57" spans="1:15" ht="15" x14ac:dyDescent="0.3">
      <c r="B57" s="66"/>
      <c r="C57" s="67"/>
      <c r="D57" s="66"/>
      <c r="E57" s="66"/>
      <c r="F57" s="66"/>
      <c r="G57" s="66"/>
      <c r="H57" s="66"/>
      <c r="I57" s="66"/>
      <c r="M57" s="34"/>
    </row>
    <row r="58" spans="1:15" ht="15" x14ac:dyDescent="0.3">
      <c r="A58" s="35"/>
      <c r="B58" s="68"/>
      <c r="C58" s="69"/>
      <c r="D58" s="68"/>
      <c r="E58" s="69"/>
      <c r="F58" s="69"/>
      <c r="G58" s="69"/>
      <c r="H58" s="69"/>
      <c r="I58" s="69"/>
      <c r="J58" s="35"/>
    </row>
    <row r="59" spans="1:15" ht="15" x14ac:dyDescent="0.3">
      <c r="A59" s="36"/>
      <c r="B59" s="68"/>
      <c r="C59" s="69"/>
      <c r="D59" s="68"/>
      <c r="E59" s="69"/>
      <c r="F59" s="69"/>
      <c r="G59" s="69"/>
      <c r="H59" s="69"/>
      <c r="I59" s="66"/>
      <c r="J59" s="38"/>
    </row>
    <row r="60" spans="1:15" ht="15.75" customHeight="1" x14ac:dyDescent="0.25">
      <c r="A60" s="36"/>
      <c r="B60" s="2" t="s">
        <v>681</v>
      </c>
      <c r="C60" s="1"/>
      <c r="D60" s="101" t="s">
        <v>680</v>
      </c>
      <c r="E60" s="101"/>
      <c r="F60" s="101"/>
      <c r="G60" s="101"/>
      <c r="H60" s="101"/>
      <c r="I60" s="101"/>
    </row>
    <row r="61" spans="1:15" ht="15.75" customHeight="1" x14ac:dyDescent="0.25">
      <c r="B61" s="2" t="s">
        <v>646</v>
      </c>
      <c r="C61" s="1"/>
      <c r="D61" s="101" t="s">
        <v>645</v>
      </c>
      <c r="E61" s="101"/>
      <c r="F61" s="101"/>
      <c r="G61" s="101"/>
      <c r="H61" s="101"/>
      <c r="I61" s="101"/>
    </row>
    <row r="62" spans="1:15" ht="15" x14ac:dyDescent="0.3">
      <c r="B62" s="70"/>
      <c r="C62" s="70"/>
      <c r="D62" s="102"/>
      <c r="E62" s="102"/>
      <c r="F62" s="74"/>
      <c r="G62" s="74"/>
      <c r="H62" s="74"/>
      <c r="I62" s="70"/>
      <c r="J62" s="39"/>
      <c r="K62" s="40"/>
      <c r="L62" s="38"/>
    </row>
    <row r="63" spans="1:15" ht="15" x14ac:dyDescent="0.3">
      <c r="B63" s="66"/>
      <c r="C63" s="66"/>
      <c r="D63" s="66"/>
      <c r="E63" s="66"/>
      <c r="F63" s="66"/>
      <c r="G63" s="66"/>
      <c r="H63" s="66"/>
      <c r="I63" s="66"/>
      <c r="K63" s="41"/>
      <c r="L63" s="37"/>
    </row>
    <row r="64" spans="1:15" ht="15" x14ac:dyDescent="0.3">
      <c r="B64" s="66"/>
      <c r="C64" s="67"/>
      <c r="D64" s="66"/>
      <c r="E64" s="67"/>
      <c r="F64" s="67"/>
      <c r="G64" s="67"/>
      <c r="H64" s="67"/>
      <c r="I64" s="66"/>
      <c r="K64" s="40"/>
      <c r="L64" s="38"/>
    </row>
    <row r="65" spans="2:9" ht="15" x14ac:dyDescent="0.3">
      <c r="B65" s="66"/>
      <c r="C65" s="66"/>
      <c r="D65" s="66"/>
      <c r="E65" s="66"/>
      <c r="F65" s="66"/>
      <c r="G65" s="66"/>
      <c r="H65" s="66"/>
      <c r="I65" s="66"/>
    </row>
    <row r="66" spans="2:9" ht="15" x14ac:dyDescent="0.3">
      <c r="B66" s="66"/>
      <c r="C66" s="66"/>
      <c r="D66" s="66"/>
      <c r="E66" s="66"/>
      <c r="F66" s="66"/>
      <c r="G66" s="66"/>
      <c r="H66" s="66"/>
      <c r="I66" s="66"/>
    </row>
    <row r="67" spans="2:9" ht="15" x14ac:dyDescent="0.3">
      <c r="B67" s="66"/>
      <c r="C67" s="66"/>
      <c r="D67" s="66"/>
      <c r="E67" s="66"/>
      <c r="F67" s="66"/>
      <c r="G67" s="66"/>
      <c r="H67" s="66"/>
      <c r="I67" s="66"/>
    </row>
  </sheetData>
  <mergeCells count="9">
    <mergeCell ref="D62:E62"/>
    <mergeCell ref="B4:I4"/>
    <mergeCell ref="G6:I6"/>
    <mergeCell ref="D61:I61"/>
    <mergeCell ref="B1:I1"/>
    <mergeCell ref="B2:I2"/>
    <mergeCell ref="B3:I3"/>
    <mergeCell ref="B5:I5"/>
    <mergeCell ref="D60:I6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opLeftCell="A165" workbookViewId="0">
      <selection activeCell="B153" sqref="B153"/>
    </sheetView>
  </sheetViews>
  <sheetFormatPr baseColWidth="10" defaultColWidth="9.140625" defaultRowHeight="15" x14ac:dyDescent="0.25"/>
  <cols>
    <col min="1" max="1" width="18" style="5" bestFit="1" customWidth="1"/>
    <col min="2" max="2" width="63" style="5" bestFit="1" customWidth="1"/>
    <col min="3" max="3" width="16.5703125" style="10" bestFit="1" customWidth="1"/>
    <col min="4" max="4" width="9.140625" style="5"/>
    <col min="5" max="5" width="14.140625" style="5" hidden="1" customWidth="1"/>
    <col min="6" max="16384" width="9.140625" style="5"/>
  </cols>
  <sheetData>
    <row r="1" spans="1:3" ht="30" x14ac:dyDescent="0.25">
      <c r="A1" s="3" t="s">
        <v>32</v>
      </c>
      <c r="B1" s="3" t="s">
        <v>33</v>
      </c>
      <c r="C1" s="4" t="s">
        <v>34</v>
      </c>
    </row>
    <row r="2" spans="1:3" x14ac:dyDescent="0.25">
      <c r="A2" s="5" t="s">
        <v>35</v>
      </c>
      <c r="B2" s="5" t="s">
        <v>1</v>
      </c>
      <c r="C2" s="6">
        <v>0</v>
      </c>
    </row>
    <row r="3" spans="1:3" x14ac:dyDescent="0.25">
      <c r="A3" s="5" t="s">
        <v>35</v>
      </c>
      <c r="B3" s="5" t="s">
        <v>2</v>
      </c>
      <c r="C3" s="6">
        <v>0</v>
      </c>
    </row>
    <row r="4" spans="1:3" x14ac:dyDescent="0.25">
      <c r="A4" s="5" t="s">
        <v>36</v>
      </c>
      <c r="B4" s="5" t="s">
        <v>37</v>
      </c>
      <c r="C4" s="6">
        <v>9999.4599999999991</v>
      </c>
    </row>
    <row r="5" spans="1:3" x14ac:dyDescent="0.25">
      <c r="A5" s="5" t="s">
        <v>38</v>
      </c>
      <c r="B5" s="5" t="s">
        <v>39</v>
      </c>
      <c r="C5" s="6">
        <v>3000.03</v>
      </c>
    </row>
    <row r="6" spans="1:3" x14ac:dyDescent="0.25">
      <c r="A6" s="5" t="s">
        <v>40</v>
      </c>
      <c r="B6" s="5" t="s">
        <v>41</v>
      </c>
      <c r="C6" s="6">
        <v>784238.5</v>
      </c>
    </row>
    <row r="7" spans="1:3" x14ac:dyDescent="0.25">
      <c r="A7" s="5" t="s">
        <v>42</v>
      </c>
      <c r="B7" s="5" t="s">
        <v>43</v>
      </c>
      <c r="C7" s="6">
        <v>0</v>
      </c>
    </row>
    <row r="8" spans="1:3" x14ac:dyDescent="0.25">
      <c r="A8" s="5" t="s">
        <v>44</v>
      </c>
      <c r="B8" s="5" t="s">
        <v>45</v>
      </c>
      <c r="C8" s="6">
        <v>39262.239999999998</v>
      </c>
    </row>
    <row r="9" spans="1:3" x14ac:dyDescent="0.25">
      <c r="A9" s="5" t="s">
        <v>46</v>
      </c>
      <c r="B9" s="5" t="s">
        <v>47</v>
      </c>
      <c r="C9" s="6">
        <v>0</v>
      </c>
    </row>
    <row r="10" spans="1:3" x14ac:dyDescent="0.25">
      <c r="A10" s="5" t="s">
        <v>48</v>
      </c>
      <c r="B10" s="5" t="s">
        <v>49</v>
      </c>
      <c r="C10" s="6">
        <v>19030382.359999999</v>
      </c>
    </row>
    <row r="11" spans="1:3" x14ac:dyDescent="0.25">
      <c r="A11" s="5" t="s">
        <v>50</v>
      </c>
      <c r="B11" s="5" t="s">
        <v>51</v>
      </c>
      <c r="C11" s="6">
        <v>216866666.33000001</v>
      </c>
    </row>
    <row r="12" spans="1:3" x14ac:dyDescent="0.25">
      <c r="A12" s="5" t="s">
        <v>52</v>
      </c>
      <c r="B12" s="5" t="s">
        <v>53</v>
      </c>
      <c r="C12" s="6">
        <v>0</v>
      </c>
    </row>
    <row r="13" spans="1:3" x14ac:dyDescent="0.25">
      <c r="A13" s="5" t="s">
        <v>35</v>
      </c>
      <c r="B13" s="7" t="s">
        <v>54</v>
      </c>
      <c r="C13" s="6">
        <v>236733548.91999999</v>
      </c>
    </row>
    <row r="14" spans="1:3" x14ac:dyDescent="0.25">
      <c r="A14" s="5" t="s">
        <v>55</v>
      </c>
      <c r="B14" s="5" t="s">
        <v>56</v>
      </c>
      <c r="C14" s="6">
        <v>20874309.039999999</v>
      </c>
    </row>
    <row r="15" spans="1:3" x14ac:dyDescent="0.25">
      <c r="A15" s="5" t="s">
        <v>57</v>
      </c>
      <c r="B15" s="5" t="s">
        <v>58</v>
      </c>
      <c r="C15" s="6">
        <v>0</v>
      </c>
    </row>
    <row r="16" spans="1:3" x14ac:dyDescent="0.25">
      <c r="A16" s="5" t="s">
        <v>35</v>
      </c>
      <c r="B16" s="7" t="s">
        <v>59</v>
      </c>
      <c r="C16" s="8">
        <v>20874309.039999999</v>
      </c>
    </row>
    <row r="17" spans="1:3" x14ac:dyDescent="0.25">
      <c r="A17" s="5" t="s">
        <v>60</v>
      </c>
      <c r="B17" s="5" t="s">
        <v>61</v>
      </c>
      <c r="C17" s="6">
        <v>-16126370.460000001</v>
      </c>
    </row>
    <row r="18" spans="1:3" x14ac:dyDescent="0.25">
      <c r="A18" s="5" t="s">
        <v>35</v>
      </c>
      <c r="B18" s="7" t="s">
        <v>62</v>
      </c>
      <c r="C18" s="8">
        <v>-16126370.460000001</v>
      </c>
    </row>
    <row r="19" spans="1:3" x14ac:dyDescent="0.25">
      <c r="A19" s="5" t="s">
        <v>63</v>
      </c>
      <c r="B19" s="5" t="s">
        <v>64</v>
      </c>
      <c r="C19" s="6">
        <v>-21037.98</v>
      </c>
    </row>
    <row r="20" spans="1:3" x14ac:dyDescent="0.25">
      <c r="A20" s="5" t="s">
        <v>65</v>
      </c>
      <c r="B20" s="5" t="s">
        <v>66</v>
      </c>
      <c r="C20" s="6">
        <v>957.96</v>
      </c>
    </row>
    <row r="21" spans="1:3" x14ac:dyDescent="0.25">
      <c r="A21" s="5" t="s">
        <v>67</v>
      </c>
      <c r="B21" s="5" t="s">
        <v>68</v>
      </c>
      <c r="C21" s="6">
        <v>132718.48000000001</v>
      </c>
    </row>
    <row r="22" spans="1:3" x14ac:dyDescent="0.25">
      <c r="A22" s="5" t="s">
        <v>69</v>
      </c>
      <c r="B22" s="5" t="s">
        <v>70</v>
      </c>
      <c r="C22" s="6">
        <v>-7100.97</v>
      </c>
    </row>
    <row r="23" spans="1:3" x14ac:dyDescent="0.25">
      <c r="A23" s="5" t="s">
        <v>71</v>
      </c>
      <c r="B23" s="5" t="s">
        <v>72</v>
      </c>
      <c r="C23" s="6">
        <v>683847</v>
      </c>
    </row>
    <row r="24" spans="1:3" x14ac:dyDescent="0.25">
      <c r="A24" s="5" t="s">
        <v>35</v>
      </c>
      <c r="B24" s="7" t="s">
        <v>73</v>
      </c>
      <c r="C24" s="8">
        <v>789384.49</v>
      </c>
    </row>
    <row r="25" spans="1:3" x14ac:dyDescent="0.25">
      <c r="A25" s="5" t="s">
        <v>74</v>
      </c>
      <c r="B25" s="5" t="s">
        <v>75</v>
      </c>
      <c r="C25" s="6">
        <v>1149836.0900000001</v>
      </c>
    </row>
    <row r="26" spans="1:3" x14ac:dyDescent="0.25">
      <c r="A26" s="5" t="s">
        <v>76</v>
      </c>
      <c r="B26" s="5" t="s">
        <v>77</v>
      </c>
      <c r="C26" s="6">
        <v>3106681.86</v>
      </c>
    </row>
    <row r="27" spans="1:3" x14ac:dyDescent="0.25">
      <c r="A27" s="5" t="s">
        <v>78</v>
      </c>
      <c r="B27" s="5" t="s">
        <v>79</v>
      </c>
      <c r="C27" s="6">
        <v>309329.63</v>
      </c>
    </row>
    <row r="28" spans="1:3" x14ac:dyDescent="0.25">
      <c r="A28" s="5" t="s">
        <v>80</v>
      </c>
      <c r="B28" s="5" t="s">
        <v>81</v>
      </c>
      <c r="C28" s="6">
        <v>838938</v>
      </c>
    </row>
    <row r="29" spans="1:3" x14ac:dyDescent="0.25">
      <c r="A29" s="5" t="s">
        <v>82</v>
      </c>
      <c r="B29" s="5" t="s">
        <v>83</v>
      </c>
      <c r="C29" s="6">
        <v>121098.22</v>
      </c>
    </row>
    <row r="30" spans="1:3" x14ac:dyDescent="0.25">
      <c r="A30" s="5" t="s">
        <v>84</v>
      </c>
      <c r="B30" s="5" t="s">
        <v>85</v>
      </c>
      <c r="C30" s="6">
        <v>11250</v>
      </c>
    </row>
    <row r="31" spans="1:3" x14ac:dyDescent="0.25">
      <c r="A31" s="5" t="s">
        <v>86</v>
      </c>
      <c r="B31" s="5" t="s">
        <v>87</v>
      </c>
      <c r="C31" s="6">
        <v>2963736</v>
      </c>
    </row>
    <row r="32" spans="1:3" x14ac:dyDescent="0.25">
      <c r="A32" s="5" t="s">
        <v>88</v>
      </c>
      <c r="B32" s="5" t="s">
        <v>89</v>
      </c>
      <c r="C32" s="6">
        <v>-9747513.25</v>
      </c>
    </row>
    <row r="33" spans="1:3" x14ac:dyDescent="0.25">
      <c r="A33" s="5" t="s">
        <v>90</v>
      </c>
      <c r="B33" s="5" t="s">
        <v>91</v>
      </c>
      <c r="C33" s="6">
        <v>3736480.08</v>
      </c>
    </row>
    <row r="34" spans="1:3" x14ac:dyDescent="0.25">
      <c r="A34" s="5" t="s">
        <v>35</v>
      </c>
      <c r="B34" s="7" t="s">
        <v>92</v>
      </c>
      <c r="C34" s="8">
        <v>2489836.63</v>
      </c>
    </row>
    <row r="35" spans="1:3" x14ac:dyDescent="0.25">
      <c r="A35" s="5" t="s">
        <v>93</v>
      </c>
      <c r="B35" s="5" t="s">
        <v>94</v>
      </c>
      <c r="C35" s="6">
        <v>19112619</v>
      </c>
    </row>
    <row r="36" spans="1:3" x14ac:dyDescent="0.25">
      <c r="A36" s="5" t="s">
        <v>35</v>
      </c>
      <c r="B36" s="7" t="s">
        <v>95</v>
      </c>
      <c r="C36" s="8">
        <v>19112619</v>
      </c>
    </row>
    <row r="37" spans="1:3" x14ac:dyDescent="0.25">
      <c r="A37" s="5" t="s">
        <v>35</v>
      </c>
      <c r="B37" s="7" t="s">
        <v>3</v>
      </c>
      <c r="C37" s="6">
        <v>27139778.699999999</v>
      </c>
    </row>
    <row r="38" spans="1:3" x14ac:dyDescent="0.25">
      <c r="A38" s="5" t="s">
        <v>96</v>
      </c>
      <c r="B38" s="5" t="s">
        <v>97</v>
      </c>
      <c r="C38" s="6">
        <v>96044</v>
      </c>
    </row>
    <row r="39" spans="1:3" x14ac:dyDescent="0.25">
      <c r="A39" s="5" t="s">
        <v>35</v>
      </c>
      <c r="B39" s="7" t="s">
        <v>9</v>
      </c>
      <c r="C39" s="6">
        <v>96044</v>
      </c>
    </row>
    <row r="40" spans="1:3" x14ac:dyDescent="0.25">
      <c r="A40" s="5" t="s">
        <v>98</v>
      </c>
      <c r="B40" s="5" t="s">
        <v>99</v>
      </c>
      <c r="C40" s="6">
        <v>96218.58</v>
      </c>
    </row>
    <row r="41" spans="1:3" x14ac:dyDescent="0.25">
      <c r="A41" s="5" t="s">
        <v>100</v>
      </c>
      <c r="B41" s="5" t="s">
        <v>101</v>
      </c>
      <c r="C41" s="6">
        <v>5363365.5</v>
      </c>
    </row>
    <row r="42" spans="1:3" x14ac:dyDescent="0.25">
      <c r="A42" s="5" t="s">
        <v>102</v>
      </c>
      <c r="B42" s="5" t="s">
        <v>103</v>
      </c>
      <c r="C42" s="6">
        <v>300000</v>
      </c>
    </row>
    <row r="43" spans="1:3" x14ac:dyDescent="0.25">
      <c r="A43" s="5" t="s">
        <v>104</v>
      </c>
      <c r="B43" s="5" t="s">
        <v>105</v>
      </c>
      <c r="C43" s="6">
        <v>10607.4</v>
      </c>
    </row>
    <row r="44" spans="1:3" x14ac:dyDescent="0.25">
      <c r="A44" s="5" t="s">
        <v>106</v>
      </c>
      <c r="B44" s="5" t="s">
        <v>107</v>
      </c>
      <c r="C44" s="6">
        <v>122449.37</v>
      </c>
    </row>
    <row r="45" spans="1:3" x14ac:dyDescent="0.25">
      <c r="A45" s="5" t="s">
        <v>108</v>
      </c>
      <c r="B45" s="5" t="s">
        <v>109</v>
      </c>
      <c r="C45" s="6">
        <v>5206280</v>
      </c>
    </row>
    <row r="46" spans="1:3" x14ac:dyDescent="0.25">
      <c r="A46" s="5" t="s">
        <v>35</v>
      </c>
      <c r="B46" s="7" t="s">
        <v>10</v>
      </c>
      <c r="C46" s="8">
        <v>11098920.85</v>
      </c>
    </row>
    <row r="47" spans="1:3" x14ac:dyDescent="0.25">
      <c r="A47" s="5" t="s">
        <v>35</v>
      </c>
      <c r="B47" s="5" t="s">
        <v>11</v>
      </c>
      <c r="C47" s="9">
        <v>275068292.47000003</v>
      </c>
    </row>
    <row r="48" spans="1:3" x14ac:dyDescent="0.25">
      <c r="A48" s="5" t="s">
        <v>110</v>
      </c>
      <c r="B48" s="5" t="s">
        <v>111</v>
      </c>
      <c r="C48" s="6">
        <v>293407490.41000003</v>
      </c>
    </row>
    <row r="49" spans="1:3" x14ac:dyDescent="0.25">
      <c r="A49" s="5" t="s">
        <v>35</v>
      </c>
      <c r="B49" s="11" t="s">
        <v>112</v>
      </c>
      <c r="C49" s="6">
        <f>293407490.41-6965</f>
        <v>293400525.41000003</v>
      </c>
    </row>
    <row r="50" spans="1:3" x14ac:dyDescent="0.25">
      <c r="A50" s="5" t="s">
        <v>113</v>
      </c>
      <c r="B50" s="5" t="s">
        <v>114</v>
      </c>
      <c r="C50" s="6">
        <v>-39120070.049999997</v>
      </c>
    </row>
    <row r="51" spans="1:3" x14ac:dyDescent="0.25">
      <c r="A51" s="5" t="s">
        <v>35</v>
      </c>
      <c r="B51" s="11" t="s">
        <v>115</v>
      </c>
      <c r="C51" s="6">
        <v>-39120070.049999997</v>
      </c>
    </row>
    <row r="52" spans="1:3" x14ac:dyDescent="0.25">
      <c r="A52" s="5" t="s">
        <v>35</v>
      </c>
      <c r="B52" s="5" t="s">
        <v>13</v>
      </c>
      <c r="C52" s="6">
        <v>254287420.36000001</v>
      </c>
    </row>
    <row r="53" spans="1:3" x14ac:dyDescent="0.25">
      <c r="A53" s="5" t="s">
        <v>116</v>
      </c>
      <c r="B53" s="5" t="s">
        <v>117</v>
      </c>
      <c r="C53" s="6">
        <v>3270000.16</v>
      </c>
    </row>
    <row r="54" spans="1:3" x14ac:dyDescent="0.25">
      <c r="A54" s="5" t="s">
        <v>118</v>
      </c>
      <c r="B54" s="5" t="s">
        <v>119</v>
      </c>
      <c r="C54" s="6">
        <v>320549.34999999998</v>
      </c>
    </row>
    <row r="55" spans="1:3" x14ac:dyDescent="0.25">
      <c r="A55" s="5" t="s">
        <v>35</v>
      </c>
      <c r="B55" s="11" t="s">
        <v>14</v>
      </c>
      <c r="C55" s="6">
        <v>3590549.51</v>
      </c>
    </row>
    <row r="56" spans="1:3" x14ac:dyDescent="0.25">
      <c r="A56" s="5" t="s">
        <v>120</v>
      </c>
      <c r="B56" s="5" t="s">
        <v>121</v>
      </c>
      <c r="C56" s="6">
        <v>-3270000.16</v>
      </c>
    </row>
    <row r="57" spans="1:3" x14ac:dyDescent="0.25">
      <c r="A57" s="5" t="s">
        <v>122</v>
      </c>
      <c r="B57" s="5" t="s">
        <v>123</v>
      </c>
      <c r="C57" s="6">
        <v>-278861.46000000002</v>
      </c>
    </row>
    <row r="58" spans="1:3" x14ac:dyDescent="0.25">
      <c r="A58" s="5" t="s">
        <v>35</v>
      </c>
      <c r="B58" s="11" t="s">
        <v>124</v>
      </c>
      <c r="C58" s="6">
        <v>-3548861.62</v>
      </c>
    </row>
    <row r="59" spans="1:3" x14ac:dyDescent="0.25">
      <c r="A59" s="5" t="s">
        <v>35</v>
      </c>
      <c r="B59" s="5" t="s">
        <v>14</v>
      </c>
      <c r="C59" s="6">
        <v>41687.89</v>
      </c>
    </row>
    <row r="60" spans="1:3" x14ac:dyDescent="0.25">
      <c r="A60" s="5" t="s">
        <v>125</v>
      </c>
      <c r="B60" s="5" t="s">
        <v>126</v>
      </c>
      <c r="C60" s="6">
        <v>4066974.4</v>
      </c>
    </row>
    <row r="61" spans="1:3" x14ac:dyDescent="0.25">
      <c r="A61" s="5" t="s">
        <v>127</v>
      </c>
      <c r="B61" s="5" t="s">
        <v>128</v>
      </c>
      <c r="C61" s="6">
        <v>360605.28</v>
      </c>
    </row>
    <row r="62" spans="1:3" x14ac:dyDescent="0.25">
      <c r="A62" s="5" t="s">
        <v>35</v>
      </c>
      <c r="B62" s="11" t="s">
        <v>16</v>
      </c>
      <c r="C62" s="6">
        <v>4427579.68</v>
      </c>
    </row>
    <row r="63" spans="1:3" x14ac:dyDescent="0.25">
      <c r="A63" s="5" t="s">
        <v>129</v>
      </c>
      <c r="B63" s="5" t="s">
        <v>130</v>
      </c>
      <c r="C63" s="6">
        <v>-3136505.98</v>
      </c>
    </row>
    <row r="64" spans="1:3" x14ac:dyDescent="0.25">
      <c r="A64" s="5" t="s">
        <v>131</v>
      </c>
      <c r="B64" s="5" t="s">
        <v>132</v>
      </c>
      <c r="C64" s="6">
        <v>-198143.43</v>
      </c>
    </row>
    <row r="65" spans="1:3" x14ac:dyDescent="0.25">
      <c r="A65" s="5" t="s">
        <v>35</v>
      </c>
      <c r="B65" s="11" t="s">
        <v>133</v>
      </c>
      <c r="C65" s="6">
        <v>-3334649.41</v>
      </c>
    </row>
    <row r="66" spans="1:3" x14ac:dyDescent="0.25">
      <c r="A66" s="5" t="s">
        <v>35</v>
      </c>
      <c r="B66" s="5" t="s">
        <v>16</v>
      </c>
      <c r="C66" s="6">
        <v>1092930.27</v>
      </c>
    </row>
    <row r="67" spans="1:3" x14ac:dyDescent="0.25">
      <c r="A67" s="5" t="s">
        <v>134</v>
      </c>
      <c r="B67" s="5" t="s">
        <v>135</v>
      </c>
      <c r="C67" s="6">
        <v>7314781.7400000002</v>
      </c>
    </row>
    <row r="68" spans="1:3" x14ac:dyDescent="0.25">
      <c r="A68" s="5" t="s">
        <v>136</v>
      </c>
      <c r="B68" s="5" t="s">
        <v>137</v>
      </c>
      <c r="C68" s="6">
        <v>1342495.25</v>
      </c>
    </row>
    <row r="69" spans="1:3" x14ac:dyDescent="0.25">
      <c r="A69" s="5" t="s">
        <v>138</v>
      </c>
      <c r="B69" s="5" t="s">
        <v>139</v>
      </c>
      <c r="C69" s="6">
        <v>1274578.79</v>
      </c>
    </row>
    <row r="70" spans="1:3" x14ac:dyDescent="0.25">
      <c r="A70" s="5" t="s">
        <v>35</v>
      </c>
      <c r="B70" s="11" t="s">
        <v>17</v>
      </c>
      <c r="C70" s="6">
        <v>9931855.7799999993</v>
      </c>
    </row>
    <row r="71" spans="1:3" x14ac:dyDescent="0.25">
      <c r="A71" s="5" t="s">
        <v>140</v>
      </c>
      <c r="B71" s="5" t="s">
        <v>141</v>
      </c>
      <c r="C71" s="6">
        <v>-2076763.74</v>
      </c>
    </row>
    <row r="72" spans="1:3" x14ac:dyDescent="0.25">
      <c r="A72" s="5" t="s">
        <v>142</v>
      </c>
      <c r="B72" s="5" t="s">
        <v>143</v>
      </c>
      <c r="C72" s="6">
        <v>-4506196.46</v>
      </c>
    </row>
    <row r="73" spans="1:3" x14ac:dyDescent="0.25">
      <c r="A73" s="5" t="s">
        <v>144</v>
      </c>
      <c r="B73" s="5" t="s">
        <v>145</v>
      </c>
      <c r="C73" s="6">
        <v>549787.99</v>
      </c>
    </row>
    <row r="74" spans="1:3" x14ac:dyDescent="0.25">
      <c r="A74" s="5" t="s">
        <v>146</v>
      </c>
      <c r="B74" s="5" t="s">
        <v>147</v>
      </c>
      <c r="C74" s="6">
        <v>-1022070.28</v>
      </c>
    </row>
    <row r="75" spans="1:3" x14ac:dyDescent="0.25">
      <c r="A75" s="5" t="s">
        <v>148</v>
      </c>
      <c r="B75" s="5" t="s">
        <v>149</v>
      </c>
      <c r="C75" s="6">
        <v>-275599.93</v>
      </c>
    </row>
    <row r="76" spans="1:3" x14ac:dyDescent="0.25">
      <c r="A76" s="5" t="s">
        <v>150</v>
      </c>
      <c r="B76" s="5" t="s">
        <v>151</v>
      </c>
      <c r="C76" s="6">
        <v>85850.69</v>
      </c>
    </row>
    <row r="77" spans="1:3" x14ac:dyDescent="0.25">
      <c r="A77" s="5" t="s">
        <v>35</v>
      </c>
      <c r="B77" s="11" t="s">
        <v>152</v>
      </c>
      <c r="C77" s="6">
        <v>-7244991.7300000004</v>
      </c>
    </row>
    <row r="78" spans="1:3" x14ac:dyDescent="0.25">
      <c r="A78" s="5" t="s">
        <v>35</v>
      </c>
      <c r="B78" s="5" t="s">
        <v>17</v>
      </c>
      <c r="C78" s="6">
        <v>2686864.05</v>
      </c>
    </row>
    <row r="79" spans="1:3" x14ac:dyDescent="0.25">
      <c r="A79" s="5" t="s">
        <v>153</v>
      </c>
      <c r="B79" s="5" t="s">
        <v>154</v>
      </c>
      <c r="C79" s="6">
        <v>1577405.79</v>
      </c>
    </row>
    <row r="80" spans="1:3" x14ac:dyDescent="0.25">
      <c r="A80" s="5" t="s">
        <v>155</v>
      </c>
      <c r="B80" s="5" t="s">
        <v>156</v>
      </c>
      <c r="C80" s="6">
        <v>262360.48</v>
      </c>
    </row>
    <row r="81" spans="1:8" x14ac:dyDescent="0.25">
      <c r="A81" s="5" t="s">
        <v>35</v>
      </c>
      <c r="B81" s="11" t="s">
        <v>157</v>
      </c>
      <c r="C81" s="6">
        <v>1839766.27</v>
      </c>
    </row>
    <row r="82" spans="1:8" x14ac:dyDescent="0.25">
      <c r="A82" s="5" t="s">
        <v>158</v>
      </c>
      <c r="B82" s="5" t="s">
        <v>159</v>
      </c>
      <c r="C82" s="6">
        <v>-1577405.79</v>
      </c>
    </row>
    <row r="83" spans="1:8" x14ac:dyDescent="0.25">
      <c r="A83" s="5" t="s">
        <v>160</v>
      </c>
      <c r="B83" s="5" t="s">
        <v>161</v>
      </c>
      <c r="C83" s="6">
        <v>-24838.73</v>
      </c>
    </row>
    <row r="84" spans="1:8" x14ac:dyDescent="0.25">
      <c r="A84" s="5" t="s">
        <v>35</v>
      </c>
      <c r="B84" s="11" t="s">
        <v>162</v>
      </c>
      <c r="C84" s="6">
        <v>-1602244.52</v>
      </c>
    </row>
    <row r="85" spans="1:8" x14ac:dyDescent="0.25">
      <c r="A85" s="5" t="s">
        <v>35</v>
      </c>
      <c r="B85" s="5" t="s">
        <v>157</v>
      </c>
      <c r="C85" s="6">
        <v>237521.75</v>
      </c>
    </row>
    <row r="86" spans="1:8" x14ac:dyDescent="0.25">
      <c r="A86" s="5" t="s">
        <v>163</v>
      </c>
      <c r="B86" s="5" t="s">
        <v>164</v>
      </c>
      <c r="C86" s="6">
        <v>6264663.6500000004</v>
      </c>
    </row>
    <row r="87" spans="1:8" x14ac:dyDescent="0.25">
      <c r="A87" s="5" t="s">
        <v>165</v>
      </c>
      <c r="B87" s="5" t="s">
        <v>166</v>
      </c>
      <c r="C87" s="6">
        <v>724557.55</v>
      </c>
    </row>
    <row r="88" spans="1:8" x14ac:dyDescent="0.25">
      <c r="A88" s="5" t="s">
        <v>35</v>
      </c>
      <c r="B88" s="11" t="s">
        <v>19</v>
      </c>
      <c r="C88" s="6">
        <f>6989221.2+6965</f>
        <v>6996186.2000000002</v>
      </c>
    </row>
    <row r="89" spans="1:8" x14ac:dyDescent="0.25">
      <c r="A89" s="5" t="s">
        <v>167</v>
      </c>
      <c r="B89" s="5" t="s">
        <v>168</v>
      </c>
      <c r="C89" s="6">
        <v>-6965</v>
      </c>
    </row>
    <row r="90" spans="1:8" x14ac:dyDescent="0.25">
      <c r="A90" s="5" t="s">
        <v>169</v>
      </c>
      <c r="B90" s="5" t="s">
        <v>170</v>
      </c>
      <c r="C90" s="6">
        <v>-6024500.2800000003</v>
      </c>
    </row>
    <row r="91" spans="1:8" x14ac:dyDescent="0.25">
      <c r="A91" s="5" t="s">
        <v>171</v>
      </c>
      <c r="B91" s="5" t="s">
        <v>172</v>
      </c>
      <c r="C91" s="6">
        <v>-567615.14</v>
      </c>
    </row>
    <row r="92" spans="1:8" x14ac:dyDescent="0.25">
      <c r="A92" s="5" t="s">
        <v>35</v>
      </c>
      <c r="B92" s="11" t="s">
        <v>173</v>
      </c>
      <c r="C92" s="6">
        <v>-6599080.4199999999</v>
      </c>
    </row>
    <row r="93" spans="1:8" x14ac:dyDescent="0.25">
      <c r="A93" s="5" t="s">
        <v>35</v>
      </c>
      <c r="B93" s="5" t="s">
        <v>19</v>
      </c>
      <c r="C93" s="6">
        <f>390140.78+6965</f>
        <v>397105.78</v>
      </c>
    </row>
    <row r="94" spans="1:8" x14ac:dyDescent="0.25">
      <c r="A94" s="5" t="s">
        <v>174</v>
      </c>
      <c r="B94" s="5" t="s">
        <v>175</v>
      </c>
      <c r="C94" s="6">
        <v>8404772.4199999999</v>
      </c>
      <c r="H94" s="13"/>
    </row>
    <row r="95" spans="1:8" x14ac:dyDescent="0.25">
      <c r="A95" s="5" t="s">
        <v>35</v>
      </c>
      <c r="B95" s="11" t="s">
        <v>20</v>
      </c>
      <c r="C95" s="6">
        <v>8404772.4199999999</v>
      </c>
    </row>
    <row r="96" spans="1:8" x14ac:dyDescent="0.25">
      <c r="A96" s="5" t="s">
        <v>176</v>
      </c>
      <c r="B96" s="5" t="s">
        <v>177</v>
      </c>
      <c r="C96" s="6">
        <v>-5504072.4000000004</v>
      </c>
    </row>
    <row r="97" spans="1:5" x14ac:dyDescent="0.25">
      <c r="A97" s="5" t="s">
        <v>35</v>
      </c>
      <c r="B97" s="11" t="s">
        <v>178</v>
      </c>
      <c r="C97" s="6">
        <v>-5504072.4000000004</v>
      </c>
    </row>
    <row r="98" spans="1:5" x14ac:dyDescent="0.25">
      <c r="A98" s="5" t="s">
        <v>35</v>
      </c>
      <c r="B98" s="5" t="s">
        <v>20</v>
      </c>
      <c r="C98" s="6">
        <v>2900700.02</v>
      </c>
    </row>
    <row r="99" spans="1:5" x14ac:dyDescent="0.25">
      <c r="A99" s="5" t="s">
        <v>179</v>
      </c>
      <c r="B99" s="5" t="s">
        <v>180</v>
      </c>
      <c r="C99" s="6">
        <v>1416124.87</v>
      </c>
    </row>
    <row r="100" spans="1:5" x14ac:dyDescent="0.25">
      <c r="A100" s="5" t="s">
        <v>35</v>
      </c>
      <c r="B100" s="11" t="s">
        <v>26</v>
      </c>
      <c r="C100" s="6">
        <v>1416124.87</v>
      </c>
    </row>
    <row r="101" spans="1:5" x14ac:dyDescent="0.25">
      <c r="A101" s="5" t="s">
        <v>181</v>
      </c>
      <c r="B101" s="5" t="s">
        <v>182</v>
      </c>
      <c r="C101" s="6">
        <v>-837873.88</v>
      </c>
    </row>
    <row r="102" spans="1:5" x14ac:dyDescent="0.25">
      <c r="A102" s="5" t="s">
        <v>35</v>
      </c>
      <c r="B102" s="11" t="s">
        <v>183</v>
      </c>
      <c r="C102" s="6">
        <v>-837873.88</v>
      </c>
    </row>
    <row r="103" spans="1:5" x14ac:dyDescent="0.25">
      <c r="A103" s="5" t="s">
        <v>35</v>
      </c>
      <c r="B103" s="5" t="s">
        <v>26</v>
      </c>
      <c r="C103" s="6">
        <v>578250.99</v>
      </c>
    </row>
    <row r="104" spans="1:5" x14ac:dyDescent="0.25">
      <c r="A104" s="5" t="s">
        <v>35</v>
      </c>
      <c r="B104" s="5" t="s">
        <v>22</v>
      </c>
      <c r="C104" s="9">
        <v>262215516.11000001</v>
      </c>
      <c r="E104" s="12" t="e">
        <f>C104-#REF!</f>
        <v>#REF!</v>
      </c>
    </row>
    <row r="105" spans="1:5" x14ac:dyDescent="0.25">
      <c r="A105" s="5" t="s">
        <v>184</v>
      </c>
      <c r="B105" s="5" t="s">
        <v>185</v>
      </c>
      <c r="C105" s="6">
        <v>277413.40000000002</v>
      </c>
    </row>
    <row r="106" spans="1:5" x14ac:dyDescent="0.25">
      <c r="A106" s="5" t="s">
        <v>186</v>
      </c>
      <c r="B106" s="5" t="s">
        <v>187</v>
      </c>
      <c r="C106" s="6">
        <v>-183858</v>
      </c>
    </row>
    <row r="107" spans="1:5" x14ac:dyDescent="0.25">
      <c r="A107" s="5" t="s">
        <v>35</v>
      </c>
      <c r="B107" s="11" t="s">
        <v>28</v>
      </c>
      <c r="C107" s="6">
        <v>93555.4</v>
      </c>
    </row>
    <row r="108" spans="1:5" x14ac:dyDescent="0.25">
      <c r="A108" s="5" t="s">
        <v>35</v>
      </c>
      <c r="B108" s="5" t="s">
        <v>15</v>
      </c>
      <c r="C108" s="6">
        <v>93555.4</v>
      </c>
    </row>
    <row r="109" spans="1:5" x14ac:dyDescent="0.25">
      <c r="A109" s="5" t="s">
        <v>35</v>
      </c>
      <c r="B109" s="5" t="s">
        <v>30</v>
      </c>
      <c r="C109" s="9">
        <v>537377363.98000002</v>
      </c>
    </row>
    <row r="110" spans="1:5" x14ac:dyDescent="0.25">
      <c r="A110" s="5" t="s">
        <v>35</v>
      </c>
      <c r="B110" s="5" t="s">
        <v>188</v>
      </c>
      <c r="C110" s="6">
        <v>0</v>
      </c>
    </row>
    <row r="111" spans="1:5" x14ac:dyDescent="0.25">
      <c r="A111" s="5" t="s">
        <v>189</v>
      </c>
      <c r="B111" s="5" t="s">
        <v>190</v>
      </c>
      <c r="C111" s="6">
        <v>-1780456.59</v>
      </c>
    </row>
    <row r="112" spans="1:5" x14ac:dyDescent="0.25">
      <c r="A112" s="5" t="s">
        <v>191</v>
      </c>
      <c r="B112" s="5" t="s">
        <v>192</v>
      </c>
      <c r="C112" s="6">
        <v>22300.92</v>
      </c>
    </row>
    <row r="113" spans="1:3" x14ac:dyDescent="0.25">
      <c r="A113" s="5" t="s">
        <v>35</v>
      </c>
      <c r="B113" s="11" t="s">
        <v>193</v>
      </c>
      <c r="C113" s="9">
        <v>-1758155.67</v>
      </c>
    </row>
    <row r="114" spans="1:3" x14ac:dyDescent="0.25">
      <c r="A114" s="5" t="s">
        <v>194</v>
      </c>
      <c r="B114" s="5" t="s">
        <v>195</v>
      </c>
      <c r="C114" s="6">
        <v>-2580543.85</v>
      </c>
    </row>
    <row r="115" spans="1:3" x14ac:dyDescent="0.25">
      <c r="A115" s="5" t="s">
        <v>196</v>
      </c>
      <c r="B115" s="5" t="s">
        <v>197</v>
      </c>
      <c r="C115" s="6">
        <v>-267230.21000000002</v>
      </c>
    </row>
    <row r="116" spans="1:3" x14ac:dyDescent="0.25">
      <c r="A116" s="5" t="s">
        <v>35</v>
      </c>
      <c r="B116" s="11" t="s">
        <v>4</v>
      </c>
      <c r="C116" s="9">
        <v>-2847774.06</v>
      </c>
    </row>
    <row r="117" spans="1:3" x14ac:dyDescent="0.25">
      <c r="A117" s="5" t="s">
        <v>198</v>
      </c>
      <c r="B117" s="5" t="s">
        <v>199</v>
      </c>
      <c r="C117" s="6">
        <v>-2646860.59</v>
      </c>
    </row>
    <row r="118" spans="1:3" x14ac:dyDescent="0.25">
      <c r="A118" s="5" t="s">
        <v>200</v>
      </c>
      <c r="B118" s="5" t="s">
        <v>201</v>
      </c>
      <c r="C118" s="6">
        <v>-113.35</v>
      </c>
    </row>
    <row r="119" spans="1:3" x14ac:dyDescent="0.25">
      <c r="A119" s="5" t="s">
        <v>35</v>
      </c>
      <c r="B119" s="11" t="s">
        <v>5</v>
      </c>
      <c r="C119" s="9">
        <v>-2646973.94</v>
      </c>
    </row>
    <row r="120" spans="1:3" x14ac:dyDescent="0.25">
      <c r="A120" s="5" t="s">
        <v>202</v>
      </c>
      <c r="B120" s="5" t="s">
        <v>203</v>
      </c>
      <c r="C120" s="6">
        <v>0.78</v>
      </c>
    </row>
    <row r="121" spans="1:3" x14ac:dyDescent="0.25">
      <c r="A121" s="5" t="s">
        <v>204</v>
      </c>
      <c r="B121" s="5" t="s">
        <v>205</v>
      </c>
      <c r="C121" s="6">
        <v>31.9</v>
      </c>
    </row>
    <row r="122" spans="1:3" x14ac:dyDescent="0.25">
      <c r="A122" s="5" t="s">
        <v>206</v>
      </c>
      <c r="B122" s="5" t="s">
        <v>207</v>
      </c>
      <c r="C122" s="6">
        <v>-3590989.14</v>
      </c>
    </row>
    <row r="123" spans="1:3" x14ac:dyDescent="0.25">
      <c r="A123" s="5" t="s">
        <v>208</v>
      </c>
      <c r="B123" s="5" t="s">
        <v>209</v>
      </c>
      <c r="C123" s="6">
        <v>3561547.24</v>
      </c>
    </row>
    <row r="124" spans="1:3" x14ac:dyDescent="0.25">
      <c r="A124" s="5" t="s">
        <v>210</v>
      </c>
      <c r="B124" s="5" t="s">
        <v>211</v>
      </c>
      <c r="C124" s="6">
        <v>-2084249</v>
      </c>
    </row>
    <row r="125" spans="1:3" x14ac:dyDescent="0.25">
      <c r="A125" s="5" t="s">
        <v>212</v>
      </c>
      <c r="B125" s="5" t="s">
        <v>213</v>
      </c>
      <c r="C125" s="6">
        <v>-23965.41</v>
      </c>
    </row>
    <row r="126" spans="1:3" x14ac:dyDescent="0.25">
      <c r="A126" s="5" t="s">
        <v>214</v>
      </c>
      <c r="B126" s="5" t="s">
        <v>215</v>
      </c>
      <c r="C126" s="6">
        <v>-1524798</v>
      </c>
    </row>
    <row r="127" spans="1:3" x14ac:dyDescent="0.25">
      <c r="A127" s="5" t="s">
        <v>216</v>
      </c>
      <c r="B127" s="5" t="s">
        <v>217</v>
      </c>
      <c r="C127" s="6">
        <v>-59913.37</v>
      </c>
    </row>
    <row r="128" spans="1:3" x14ac:dyDescent="0.25">
      <c r="A128" s="5" t="s">
        <v>218</v>
      </c>
      <c r="B128" s="5" t="s">
        <v>219</v>
      </c>
      <c r="C128" s="6">
        <v>-121818.08</v>
      </c>
    </row>
    <row r="129" spans="1:3" x14ac:dyDescent="0.25">
      <c r="A129" s="5" t="s">
        <v>220</v>
      </c>
      <c r="B129" s="5" t="s">
        <v>221</v>
      </c>
      <c r="C129" s="6">
        <v>-36645.17</v>
      </c>
    </row>
    <row r="130" spans="1:3" x14ac:dyDescent="0.25">
      <c r="A130" s="5" t="s">
        <v>222</v>
      </c>
      <c r="B130" s="5" t="s">
        <v>223</v>
      </c>
      <c r="C130" s="6">
        <v>-5496.58</v>
      </c>
    </row>
    <row r="131" spans="1:3" x14ac:dyDescent="0.25">
      <c r="A131" s="5" t="s">
        <v>224</v>
      </c>
      <c r="B131" s="5" t="s">
        <v>225</v>
      </c>
      <c r="C131" s="6">
        <v>-48190.29</v>
      </c>
    </row>
    <row r="132" spans="1:3" x14ac:dyDescent="0.25">
      <c r="A132" s="5" t="s">
        <v>226</v>
      </c>
      <c r="B132" s="5" t="s">
        <v>227</v>
      </c>
      <c r="C132" s="6">
        <v>6929.09</v>
      </c>
    </row>
    <row r="133" spans="1:3" x14ac:dyDescent="0.25">
      <c r="A133" s="5" t="s">
        <v>228</v>
      </c>
      <c r="B133" s="5" t="s">
        <v>229</v>
      </c>
      <c r="C133" s="6">
        <v>0</v>
      </c>
    </row>
    <row r="134" spans="1:3" x14ac:dyDescent="0.25">
      <c r="A134" s="5" t="s">
        <v>35</v>
      </c>
      <c r="B134" s="11" t="s">
        <v>6</v>
      </c>
      <c r="C134" s="9">
        <v>-3927556.03</v>
      </c>
    </row>
    <row r="135" spans="1:3" x14ac:dyDescent="0.25">
      <c r="A135" s="5" t="s">
        <v>230</v>
      </c>
      <c r="B135" s="5" t="s">
        <v>231</v>
      </c>
      <c r="C135" s="6">
        <v>-31018272.41</v>
      </c>
    </row>
    <row r="136" spans="1:3" x14ac:dyDescent="0.25">
      <c r="A136" s="5" t="s">
        <v>232</v>
      </c>
      <c r="B136" s="5" t="s">
        <v>233</v>
      </c>
      <c r="C136" s="6">
        <v>30764073.030000001</v>
      </c>
    </row>
    <row r="137" spans="1:3" x14ac:dyDescent="0.25">
      <c r="A137" s="5" t="s">
        <v>234</v>
      </c>
      <c r="B137" s="5" t="s">
        <v>235</v>
      </c>
      <c r="C137" s="6">
        <v>-4955210.9400000004</v>
      </c>
    </row>
    <row r="138" spans="1:3" x14ac:dyDescent="0.25">
      <c r="A138" s="5" t="s">
        <v>236</v>
      </c>
      <c r="B138" s="5" t="s">
        <v>237</v>
      </c>
      <c r="C138" s="6">
        <v>4924117.71</v>
      </c>
    </row>
    <row r="139" spans="1:3" x14ac:dyDescent="0.25">
      <c r="A139" s="5" t="s">
        <v>238</v>
      </c>
      <c r="B139" s="5" t="s">
        <v>239</v>
      </c>
      <c r="C139" s="6">
        <v>-5267531.25</v>
      </c>
    </row>
    <row r="140" spans="1:3" x14ac:dyDescent="0.25">
      <c r="A140" s="5" t="s">
        <v>240</v>
      </c>
      <c r="B140" s="5" t="s">
        <v>241</v>
      </c>
      <c r="C140" s="6">
        <v>5234384.09</v>
      </c>
    </row>
    <row r="141" spans="1:3" x14ac:dyDescent="0.25">
      <c r="A141" s="5" t="s">
        <v>242</v>
      </c>
      <c r="B141" s="5" t="s">
        <v>243</v>
      </c>
      <c r="C141" s="6">
        <v>-23.12</v>
      </c>
    </row>
    <row r="142" spans="1:3" x14ac:dyDescent="0.25">
      <c r="A142" s="5" t="s">
        <v>244</v>
      </c>
      <c r="B142" s="5" t="s">
        <v>245</v>
      </c>
      <c r="C142" s="6">
        <v>-6293886.0800000001</v>
      </c>
    </row>
    <row r="143" spans="1:3" x14ac:dyDescent="0.25">
      <c r="A143" s="5" t="s">
        <v>246</v>
      </c>
      <c r="B143" s="5" t="s">
        <v>247</v>
      </c>
      <c r="C143" s="6">
        <v>6278749.2999999998</v>
      </c>
    </row>
    <row r="144" spans="1:3" x14ac:dyDescent="0.25">
      <c r="A144" s="5" t="s">
        <v>35</v>
      </c>
      <c r="B144" s="11" t="s">
        <v>7</v>
      </c>
      <c r="C144" s="9">
        <v>-333599.67</v>
      </c>
    </row>
    <row r="145" spans="1:3" x14ac:dyDescent="0.25">
      <c r="A145" s="5" t="s">
        <v>248</v>
      </c>
      <c r="B145" s="5" t="s">
        <v>249</v>
      </c>
      <c r="C145" s="6">
        <v>-94.5</v>
      </c>
    </row>
    <row r="146" spans="1:3" x14ac:dyDescent="0.25">
      <c r="A146" s="5" t="s">
        <v>250</v>
      </c>
      <c r="B146" s="5" t="s">
        <v>251</v>
      </c>
      <c r="C146" s="6">
        <v>-10354021</v>
      </c>
    </row>
    <row r="147" spans="1:3" x14ac:dyDescent="0.25">
      <c r="A147" s="5" t="s">
        <v>252</v>
      </c>
      <c r="B147" s="5" t="s">
        <v>253</v>
      </c>
      <c r="C147" s="6">
        <v>-741573.77</v>
      </c>
    </row>
    <row r="148" spans="1:3" x14ac:dyDescent="0.25">
      <c r="A148" s="5" t="s">
        <v>35</v>
      </c>
      <c r="B148" s="11" t="s">
        <v>8</v>
      </c>
      <c r="C148" s="9">
        <v>-11095689.27</v>
      </c>
    </row>
    <row r="149" spans="1:3" x14ac:dyDescent="0.25">
      <c r="A149" s="5" t="s">
        <v>35</v>
      </c>
      <c r="B149" s="5" t="s">
        <v>11</v>
      </c>
      <c r="C149" s="9">
        <v>-22609748.640000001</v>
      </c>
    </row>
    <row r="150" spans="1:3" x14ac:dyDescent="0.25">
      <c r="A150" s="5" t="s">
        <v>35</v>
      </c>
      <c r="B150" s="5" t="s">
        <v>12</v>
      </c>
      <c r="C150" s="6">
        <v>0</v>
      </c>
    </row>
    <row r="151" spans="1:3" x14ac:dyDescent="0.25">
      <c r="A151" s="5" t="s">
        <v>254</v>
      </c>
      <c r="B151" s="5" t="s">
        <v>255</v>
      </c>
      <c r="C151" s="6">
        <v>-163950.21</v>
      </c>
    </row>
    <row r="152" spans="1:3" x14ac:dyDescent="0.25">
      <c r="A152" s="5" t="s">
        <v>35</v>
      </c>
      <c r="B152" s="11" t="s">
        <v>256</v>
      </c>
      <c r="C152" s="6">
        <v>-163950.21</v>
      </c>
    </row>
    <row r="153" spans="1:3" x14ac:dyDescent="0.25">
      <c r="A153" s="5" t="s">
        <v>257</v>
      </c>
      <c r="B153" s="5" t="s">
        <v>258</v>
      </c>
      <c r="C153" s="6">
        <v>410047.87</v>
      </c>
    </row>
    <row r="154" spans="1:3" x14ac:dyDescent="0.25">
      <c r="A154" s="5" t="s">
        <v>35</v>
      </c>
      <c r="B154" s="11" t="s">
        <v>259</v>
      </c>
      <c r="C154" s="6">
        <v>410047.87</v>
      </c>
    </row>
    <row r="155" spans="1:3" x14ac:dyDescent="0.25">
      <c r="A155" s="5" t="s">
        <v>35</v>
      </c>
      <c r="B155" s="5" t="s">
        <v>15</v>
      </c>
      <c r="C155" s="9">
        <v>246097.66</v>
      </c>
    </row>
    <row r="156" spans="1:3" x14ac:dyDescent="0.25">
      <c r="A156" s="5" t="s">
        <v>35</v>
      </c>
      <c r="B156" s="5" t="s">
        <v>18</v>
      </c>
      <c r="C156" s="9">
        <v>-22363650.98</v>
      </c>
    </row>
    <row r="157" spans="1:3" x14ac:dyDescent="0.25">
      <c r="A157" s="5" t="s">
        <v>260</v>
      </c>
      <c r="B157" s="5" t="s">
        <v>261</v>
      </c>
      <c r="C157" s="6">
        <v>-25500</v>
      </c>
    </row>
    <row r="158" spans="1:3" x14ac:dyDescent="0.25">
      <c r="A158" s="5" t="s">
        <v>262</v>
      </c>
      <c r="B158" s="5" t="s">
        <v>263</v>
      </c>
      <c r="C158" s="6">
        <v>-24500</v>
      </c>
    </row>
    <row r="159" spans="1:3" x14ac:dyDescent="0.25">
      <c r="A159" s="5" t="s">
        <v>264</v>
      </c>
      <c r="B159" s="5" t="s">
        <v>265</v>
      </c>
      <c r="C159" s="6">
        <v>-129276767</v>
      </c>
    </row>
    <row r="160" spans="1:3" x14ac:dyDescent="0.25">
      <c r="A160" s="5" t="s">
        <v>266</v>
      </c>
      <c r="B160" s="5" t="s">
        <v>267</v>
      </c>
      <c r="C160" s="6">
        <v>-124206633</v>
      </c>
    </row>
    <row r="161" spans="1:3" x14ac:dyDescent="0.25">
      <c r="A161" s="5" t="s">
        <v>35</v>
      </c>
      <c r="B161" s="11" t="s">
        <v>23</v>
      </c>
      <c r="C161" s="9">
        <v>-253533400</v>
      </c>
    </row>
    <row r="162" spans="1:3" x14ac:dyDescent="0.25">
      <c r="A162" s="5" t="s">
        <v>268</v>
      </c>
      <c r="B162" s="5" t="s">
        <v>269</v>
      </c>
      <c r="C162" s="6">
        <v>-165888.12</v>
      </c>
    </row>
    <row r="163" spans="1:3" x14ac:dyDescent="0.25">
      <c r="A163" s="5" t="s">
        <v>270</v>
      </c>
      <c r="B163" s="5" t="s">
        <v>271</v>
      </c>
      <c r="C163" s="6">
        <v>-8702880.2200000007</v>
      </c>
    </row>
    <row r="164" spans="1:3" x14ac:dyDescent="0.25">
      <c r="A164" s="5" t="s">
        <v>35</v>
      </c>
      <c r="B164" s="11" t="s">
        <v>24</v>
      </c>
      <c r="C164" s="6">
        <v>-8868768.3399999999</v>
      </c>
    </row>
    <row r="165" spans="1:3" x14ac:dyDescent="0.25">
      <c r="A165" s="5" t="s">
        <v>272</v>
      </c>
      <c r="B165" s="5" t="s">
        <v>273</v>
      </c>
      <c r="C165" s="6">
        <v>-10000</v>
      </c>
    </row>
    <row r="166" spans="1:3" x14ac:dyDescent="0.25">
      <c r="A166" s="5" t="s">
        <v>274</v>
      </c>
      <c r="B166" s="5" t="s">
        <v>275</v>
      </c>
      <c r="C166" s="6">
        <v>-36548.949999999997</v>
      </c>
    </row>
    <row r="167" spans="1:3" x14ac:dyDescent="0.25">
      <c r="A167" s="5" t="s">
        <v>276</v>
      </c>
      <c r="B167" s="5" t="s">
        <v>277</v>
      </c>
      <c r="C167" s="6">
        <v>-55098</v>
      </c>
    </row>
    <row r="168" spans="1:3" x14ac:dyDescent="0.25">
      <c r="A168" s="5" t="s">
        <v>278</v>
      </c>
      <c r="B168" s="5" t="s">
        <v>279</v>
      </c>
      <c r="C168" s="6">
        <v>-277032</v>
      </c>
    </row>
    <row r="169" spans="1:3" x14ac:dyDescent="0.25">
      <c r="A169" s="5" t="s">
        <v>280</v>
      </c>
      <c r="B169" s="5" t="s">
        <v>281</v>
      </c>
      <c r="C169" s="6">
        <v>-733675.76</v>
      </c>
    </row>
    <row r="170" spans="1:3" x14ac:dyDescent="0.25">
      <c r="A170" s="5" t="s">
        <v>282</v>
      </c>
      <c r="B170" s="5" t="s">
        <v>283</v>
      </c>
      <c r="C170" s="6">
        <v>-200003.45</v>
      </c>
    </row>
    <row r="171" spans="1:3" x14ac:dyDescent="0.25">
      <c r="A171" s="5" t="s">
        <v>284</v>
      </c>
      <c r="B171" s="5" t="s">
        <v>285</v>
      </c>
      <c r="C171" s="6">
        <v>-274552.57</v>
      </c>
    </row>
    <row r="172" spans="1:3" x14ac:dyDescent="0.25">
      <c r="A172" s="5" t="s">
        <v>286</v>
      </c>
      <c r="B172" s="5" t="s">
        <v>287</v>
      </c>
      <c r="C172" s="6">
        <v>-441704.6</v>
      </c>
    </row>
    <row r="173" spans="1:3" x14ac:dyDescent="0.25">
      <c r="A173" s="5" t="s">
        <v>288</v>
      </c>
      <c r="B173" s="5" t="s">
        <v>289</v>
      </c>
      <c r="C173" s="6">
        <v>-90850</v>
      </c>
    </row>
    <row r="174" spans="1:3" x14ac:dyDescent="0.25">
      <c r="A174" s="5" t="s">
        <v>290</v>
      </c>
      <c r="B174" s="5" t="s">
        <v>291</v>
      </c>
      <c r="C174" s="6">
        <v>-959209.83</v>
      </c>
    </row>
    <row r="175" spans="1:3" x14ac:dyDescent="0.25">
      <c r="A175" s="5" t="s">
        <v>292</v>
      </c>
      <c r="B175" s="5" t="s">
        <v>293</v>
      </c>
      <c r="C175" s="6">
        <v>-16081.95</v>
      </c>
    </row>
    <row r="176" spans="1:3" x14ac:dyDescent="0.25">
      <c r="A176" s="5" t="s">
        <v>294</v>
      </c>
      <c r="B176" s="5" t="s">
        <v>295</v>
      </c>
      <c r="C176" s="6">
        <v>-58594.92</v>
      </c>
    </row>
    <row r="177" spans="1:3" x14ac:dyDescent="0.25">
      <c r="A177" s="5" t="s">
        <v>296</v>
      </c>
      <c r="B177" s="5" t="s">
        <v>297</v>
      </c>
      <c r="C177" s="6">
        <v>-59377.54</v>
      </c>
    </row>
    <row r="178" spans="1:3" x14ac:dyDescent="0.25">
      <c r="A178" s="5" t="s">
        <v>298</v>
      </c>
      <c r="B178" s="5" t="s">
        <v>299</v>
      </c>
      <c r="C178" s="6">
        <v>-48075.91</v>
      </c>
    </row>
    <row r="179" spans="1:3" x14ac:dyDescent="0.25">
      <c r="A179" s="5" t="s">
        <v>300</v>
      </c>
      <c r="B179" s="5" t="s">
        <v>301</v>
      </c>
      <c r="C179" s="6">
        <v>-84301.75</v>
      </c>
    </row>
    <row r="180" spans="1:3" x14ac:dyDescent="0.25">
      <c r="A180" s="5" t="s">
        <v>302</v>
      </c>
      <c r="B180" s="5" t="s">
        <v>303</v>
      </c>
      <c r="C180" s="6">
        <v>-15929.63</v>
      </c>
    </row>
    <row r="181" spans="1:3" x14ac:dyDescent="0.25">
      <c r="A181" s="5" t="s">
        <v>304</v>
      </c>
      <c r="B181" s="5" t="s">
        <v>305</v>
      </c>
      <c r="C181" s="6">
        <v>-10407.65</v>
      </c>
    </row>
    <row r="182" spans="1:3" x14ac:dyDescent="0.25">
      <c r="A182" s="5" t="s">
        <v>35</v>
      </c>
      <c r="B182" s="11" t="s">
        <v>25</v>
      </c>
      <c r="C182" s="6">
        <v>-3371444.51</v>
      </c>
    </row>
    <row r="183" spans="1:3" x14ac:dyDescent="0.25">
      <c r="A183" s="5" t="s">
        <v>306</v>
      </c>
      <c r="B183" s="5" t="s">
        <v>307</v>
      </c>
      <c r="C183" s="6">
        <v>-98313302.760000005</v>
      </c>
    </row>
    <row r="184" spans="1:3" x14ac:dyDescent="0.25">
      <c r="A184" s="5" t="s">
        <v>35</v>
      </c>
      <c r="B184" s="11" t="s">
        <v>308</v>
      </c>
      <c r="C184" s="6">
        <v>-98313302.760000005</v>
      </c>
    </row>
    <row r="185" spans="1:3" x14ac:dyDescent="0.25">
      <c r="A185" s="5" t="s">
        <v>309</v>
      </c>
      <c r="B185" s="5" t="s">
        <v>310</v>
      </c>
      <c r="C185" s="6">
        <v>101030.41</v>
      </c>
    </row>
    <row r="186" spans="1:3" x14ac:dyDescent="0.25">
      <c r="A186" s="5" t="s">
        <v>311</v>
      </c>
      <c r="B186" s="5" t="s">
        <v>312</v>
      </c>
      <c r="C186" s="6">
        <v>47628.85</v>
      </c>
    </row>
    <row r="187" spans="1:3" x14ac:dyDescent="0.25">
      <c r="A187" s="5" t="s">
        <v>35</v>
      </c>
      <c r="B187" s="11" t="s">
        <v>27</v>
      </c>
      <c r="C187" s="6">
        <v>148659.26</v>
      </c>
    </row>
    <row r="188" spans="1:3" x14ac:dyDescent="0.25">
      <c r="A188" s="5" t="s">
        <v>35</v>
      </c>
      <c r="B188" s="5" t="s">
        <v>21</v>
      </c>
      <c r="C188" s="6">
        <v>1266451747.1900001</v>
      </c>
    </row>
    <row r="189" spans="1:3" x14ac:dyDescent="0.25">
      <c r="A189" s="5" t="s">
        <v>35</v>
      </c>
      <c r="B189" s="5" t="s">
        <v>313</v>
      </c>
      <c r="C189" s="6">
        <v>1266451747.1900001</v>
      </c>
    </row>
    <row r="190" spans="1:3" x14ac:dyDescent="0.25">
      <c r="A190" s="5" t="s">
        <v>35</v>
      </c>
      <c r="B190" s="5" t="s">
        <v>31</v>
      </c>
      <c r="C190" s="6">
        <v>1244088096.21</v>
      </c>
    </row>
    <row r="191" spans="1:3" hidden="1" x14ac:dyDescent="0.25">
      <c r="A191" s="5" t="s">
        <v>35</v>
      </c>
      <c r="B191" s="5" t="s">
        <v>314</v>
      </c>
      <c r="C191" s="6">
        <v>0</v>
      </c>
    </row>
    <row r="192" spans="1:3" hidden="1" x14ac:dyDescent="0.25">
      <c r="A192" s="5" t="s">
        <v>35</v>
      </c>
      <c r="B192" s="5" t="s">
        <v>315</v>
      </c>
      <c r="C192" s="6">
        <v>0</v>
      </c>
    </row>
    <row r="193" spans="1:3" hidden="1" x14ac:dyDescent="0.25">
      <c r="A193" s="5" t="s">
        <v>35</v>
      </c>
      <c r="B193" s="5" t="s">
        <v>316</v>
      </c>
      <c r="C193" s="6">
        <v>0</v>
      </c>
    </row>
    <row r="194" spans="1:3" hidden="1" x14ac:dyDescent="0.25">
      <c r="A194" s="5" t="s">
        <v>35</v>
      </c>
      <c r="B194" s="5" t="s">
        <v>317</v>
      </c>
      <c r="C194" s="6">
        <v>0</v>
      </c>
    </row>
    <row r="195" spans="1:3" hidden="1" x14ac:dyDescent="0.25">
      <c r="A195" s="5" t="s">
        <v>35</v>
      </c>
      <c r="B195" s="5" t="s">
        <v>318</v>
      </c>
      <c r="C195" s="6">
        <v>0</v>
      </c>
    </row>
    <row r="196" spans="1:3" hidden="1" x14ac:dyDescent="0.25">
      <c r="A196" s="5" t="s">
        <v>319</v>
      </c>
      <c r="B196" s="5" t="s">
        <v>320</v>
      </c>
      <c r="C196" s="6">
        <v>-14455252.93</v>
      </c>
    </row>
    <row r="197" spans="1:3" hidden="1" x14ac:dyDescent="0.25">
      <c r="A197" s="5" t="s">
        <v>321</v>
      </c>
      <c r="B197" s="5" t="s">
        <v>322</v>
      </c>
      <c r="C197" s="6">
        <v>-103026504.59999999</v>
      </c>
    </row>
    <row r="198" spans="1:3" hidden="1" x14ac:dyDescent="0.25">
      <c r="A198" s="5" t="s">
        <v>323</v>
      </c>
      <c r="B198" s="5" t="s">
        <v>324</v>
      </c>
      <c r="C198" s="6">
        <v>-1784167.15</v>
      </c>
    </row>
    <row r="199" spans="1:3" hidden="1" x14ac:dyDescent="0.25">
      <c r="A199" s="5" t="s">
        <v>325</v>
      </c>
      <c r="B199" s="5" t="s">
        <v>326</v>
      </c>
      <c r="C199" s="6">
        <v>-5846168.9000000004</v>
      </c>
    </row>
    <row r="200" spans="1:3" hidden="1" x14ac:dyDescent="0.25">
      <c r="A200" s="5" t="s">
        <v>35</v>
      </c>
      <c r="B200" s="5" t="s">
        <v>327</v>
      </c>
      <c r="C200" s="6">
        <v>-125112093.58</v>
      </c>
    </row>
    <row r="201" spans="1:3" hidden="1" x14ac:dyDescent="0.25">
      <c r="A201" s="5" t="s">
        <v>35</v>
      </c>
      <c r="B201" s="5" t="s">
        <v>328</v>
      </c>
      <c r="C201" s="6">
        <v>0</v>
      </c>
    </row>
    <row r="202" spans="1:3" hidden="1" x14ac:dyDescent="0.25">
      <c r="A202" s="5" t="s">
        <v>329</v>
      </c>
      <c r="B202" s="5" t="s">
        <v>330</v>
      </c>
      <c r="C202" s="6">
        <v>-10509952.65</v>
      </c>
    </row>
    <row r="203" spans="1:3" hidden="1" x14ac:dyDescent="0.25">
      <c r="A203" s="5" t="s">
        <v>331</v>
      </c>
      <c r="B203" s="5" t="s">
        <v>332</v>
      </c>
      <c r="C203" s="6">
        <v>-4059481.09</v>
      </c>
    </row>
    <row r="204" spans="1:3" hidden="1" x14ac:dyDescent="0.25">
      <c r="A204" s="5" t="s">
        <v>35</v>
      </c>
      <c r="B204" s="5" t="s">
        <v>333</v>
      </c>
      <c r="C204" s="6">
        <v>-14569433.74</v>
      </c>
    </row>
    <row r="205" spans="1:3" hidden="1" x14ac:dyDescent="0.25">
      <c r="A205" s="5" t="s">
        <v>35</v>
      </c>
      <c r="B205" s="5" t="s">
        <v>334</v>
      </c>
      <c r="C205" s="6">
        <v>0</v>
      </c>
    </row>
    <row r="206" spans="1:3" hidden="1" x14ac:dyDescent="0.25">
      <c r="A206" s="5" t="s">
        <v>335</v>
      </c>
      <c r="B206" s="5" t="s">
        <v>336</v>
      </c>
      <c r="C206" s="6">
        <v>-6944736.8399999999</v>
      </c>
    </row>
    <row r="207" spans="1:3" hidden="1" x14ac:dyDescent="0.25">
      <c r="A207" s="5" t="s">
        <v>337</v>
      </c>
      <c r="B207" s="5" t="s">
        <v>338</v>
      </c>
      <c r="C207" s="6">
        <v>-1277751.47</v>
      </c>
    </row>
    <row r="208" spans="1:3" hidden="1" x14ac:dyDescent="0.25">
      <c r="A208" s="5" t="s">
        <v>35</v>
      </c>
      <c r="B208" s="5" t="s">
        <v>339</v>
      </c>
      <c r="C208" s="6">
        <v>-8222488.3099999996</v>
      </c>
    </row>
    <row r="209" spans="1:3" hidden="1" x14ac:dyDescent="0.25">
      <c r="A209" s="5" t="s">
        <v>35</v>
      </c>
      <c r="B209" s="5" t="s">
        <v>340</v>
      </c>
      <c r="C209" s="6">
        <v>0</v>
      </c>
    </row>
    <row r="210" spans="1:3" hidden="1" x14ac:dyDescent="0.25">
      <c r="A210" s="5" t="s">
        <v>341</v>
      </c>
      <c r="B210" s="5" t="s">
        <v>342</v>
      </c>
      <c r="C210" s="6">
        <v>-4143264.11</v>
      </c>
    </row>
    <row r="211" spans="1:3" hidden="1" x14ac:dyDescent="0.25">
      <c r="A211" s="5" t="s">
        <v>35</v>
      </c>
      <c r="B211" s="5" t="s">
        <v>343</v>
      </c>
      <c r="C211" s="6">
        <v>-4143264.11</v>
      </c>
    </row>
    <row r="212" spans="1:3" hidden="1" x14ac:dyDescent="0.25">
      <c r="A212" s="5" t="s">
        <v>35</v>
      </c>
      <c r="B212" s="5" t="s">
        <v>344</v>
      </c>
      <c r="C212" s="6">
        <v>-152047279.74000001</v>
      </c>
    </row>
    <row r="213" spans="1:3" hidden="1" x14ac:dyDescent="0.25">
      <c r="A213" s="5" t="s">
        <v>35</v>
      </c>
      <c r="B213" s="5" t="s">
        <v>345</v>
      </c>
      <c r="C213" s="6">
        <v>0</v>
      </c>
    </row>
    <row r="214" spans="1:3" hidden="1" x14ac:dyDescent="0.25">
      <c r="A214" s="5" t="s">
        <v>346</v>
      </c>
      <c r="B214" s="5" t="s">
        <v>347</v>
      </c>
      <c r="C214" s="6">
        <v>-424113.36</v>
      </c>
    </row>
    <row r="215" spans="1:3" hidden="1" x14ac:dyDescent="0.25">
      <c r="A215" s="5" t="s">
        <v>348</v>
      </c>
      <c r="B215" s="5" t="s">
        <v>349</v>
      </c>
      <c r="C215" s="6">
        <v>-51453046.630000003</v>
      </c>
    </row>
    <row r="216" spans="1:3" hidden="1" x14ac:dyDescent="0.25">
      <c r="A216" s="5" t="s">
        <v>35</v>
      </c>
      <c r="B216" s="5" t="s">
        <v>350</v>
      </c>
      <c r="C216" s="6">
        <v>-51877159.990000002</v>
      </c>
    </row>
    <row r="217" spans="1:3" hidden="1" x14ac:dyDescent="0.25">
      <c r="A217" s="5" t="s">
        <v>35</v>
      </c>
      <c r="B217" s="5" t="s">
        <v>351</v>
      </c>
      <c r="C217" s="6">
        <v>0</v>
      </c>
    </row>
    <row r="218" spans="1:3" hidden="1" x14ac:dyDescent="0.25">
      <c r="A218" s="5" t="s">
        <v>352</v>
      </c>
      <c r="B218" s="5" t="s">
        <v>353</v>
      </c>
      <c r="C218" s="6">
        <v>-1104098.99</v>
      </c>
    </row>
    <row r="219" spans="1:3" hidden="1" x14ac:dyDescent="0.25">
      <c r="A219" s="5" t="s">
        <v>354</v>
      </c>
      <c r="B219" s="5" t="s">
        <v>355</v>
      </c>
      <c r="C219" s="6">
        <v>-129335.4</v>
      </c>
    </row>
    <row r="220" spans="1:3" hidden="1" x14ac:dyDescent="0.25">
      <c r="A220" s="5" t="s">
        <v>356</v>
      </c>
      <c r="B220" s="5" t="s">
        <v>357</v>
      </c>
      <c r="C220" s="6">
        <v>-1634641.85</v>
      </c>
    </row>
    <row r="221" spans="1:3" hidden="1" x14ac:dyDescent="0.25">
      <c r="A221" s="5" t="s">
        <v>358</v>
      </c>
      <c r="B221" s="5" t="s">
        <v>359</v>
      </c>
      <c r="C221" s="6">
        <v>-3243688.88</v>
      </c>
    </row>
    <row r="222" spans="1:3" hidden="1" x14ac:dyDescent="0.25">
      <c r="A222" s="5" t="s">
        <v>360</v>
      </c>
      <c r="B222" s="5" t="s">
        <v>361</v>
      </c>
      <c r="C222" s="6">
        <v>-56569.81</v>
      </c>
    </row>
    <row r="223" spans="1:3" hidden="1" x14ac:dyDescent="0.25">
      <c r="A223" s="5" t="s">
        <v>362</v>
      </c>
      <c r="B223" s="5" t="s">
        <v>363</v>
      </c>
      <c r="C223" s="6">
        <v>-290255.90999999997</v>
      </c>
    </row>
    <row r="224" spans="1:3" hidden="1" x14ac:dyDescent="0.25">
      <c r="A224" s="5" t="s">
        <v>364</v>
      </c>
      <c r="B224" s="5" t="s">
        <v>365</v>
      </c>
      <c r="C224" s="6">
        <v>-428388.96</v>
      </c>
    </row>
    <row r="225" spans="1:3" hidden="1" x14ac:dyDescent="0.25">
      <c r="A225" s="5" t="s">
        <v>366</v>
      </c>
      <c r="B225" s="5" t="s">
        <v>367</v>
      </c>
      <c r="C225" s="6">
        <v>-64447.28</v>
      </c>
    </row>
    <row r="226" spans="1:3" hidden="1" x14ac:dyDescent="0.25">
      <c r="A226" s="5" t="s">
        <v>368</v>
      </c>
      <c r="B226" s="5" t="s">
        <v>369</v>
      </c>
      <c r="C226" s="6">
        <v>-138185.22</v>
      </c>
    </row>
    <row r="227" spans="1:3" hidden="1" x14ac:dyDescent="0.25">
      <c r="A227" s="5" t="s">
        <v>370</v>
      </c>
      <c r="B227" s="5" t="s">
        <v>371</v>
      </c>
      <c r="C227" s="6">
        <v>-75237.45</v>
      </c>
    </row>
    <row r="228" spans="1:3" hidden="1" x14ac:dyDescent="0.25">
      <c r="A228" s="5" t="s">
        <v>372</v>
      </c>
      <c r="B228" s="5" t="s">
        <v>373</v>
      </c>
      <c r="C228" s="6">
        <v>-126310.12</v>
      </c>
    </row>
    <row r="229" spans="1:3" hidden="1" x14ac:dyDescent="0.25">
      <c r="A229" s="5" t="s">
        <v>35</v>
      </c>
      <c r="B229" s="5" t="s">
        <v>374</v>
      </c>
      <c r="C229" s="6">
        <v>-7291159.8700000001</v>
      </c>
    </row>
    <row r="230" spans="1:3" hidden="1" x14ac:dyDescent="0.25">
      <c r="A230" s="5" t="s">
        <v>35</v>
      </c>
      <c r="B230" s="5" t="s">
        <v>375</v>
      </c>
      <c r="C230" s="6">
        <v>0</v>
      </c>
    </row>
    <row r="231" spans="1:3" hidden="1" x14ac:dyDescent="0.25">
      <c r="A231" s="5" t="s">
        <v>376</v>
      </c>
      <c r="B231" s="5" t="s">
        <v>377</v>
      </c>
      <c r="C231" s="6">
        <v>-3529399.48</v>
      </c>
    </row>
    <row r="232" spans="1:3" hidden="1" x14ac:dyDescent="0.25">
      <c r="A232" s="5" t="s">
        <v>378</v>
      </c>
      <c r="B232" s="5" t="s">
        <v>379</v>
      </c>
      <c r="C232" s="6">
        <v>-1030500</v>
      </c>
    </row>
    <row r="233" spans="1:3" hidden="1" x14ac:dyDescent="0.25">
      <c r="A233" s="5" t="s">
        <v>380</v>
      </c>
      <c r="B233" s="5" t="s">
        <v>381</v>
      </c>
      <c r="C233" s="6">
        <v>-81899.460000000006</v>
      </c>
    </row>
    <row r="234" spans="1:3" hidden="1" x14ac:dyDescent="0.25">
      <c r="A234" s="5" t="s">
        <v>382</v>
      </c>
      <c r="B234" s="5" t="s">
        <v>383</v>
      </c>
      <c r="C234" s="6">
        <v>-76.16</v>
      </c>
    </row>
    <row r="235" spans="1:3" hidden="1" x14ac:dyDescent="0.25">
      <c r="A235" s="5" t="s">
        <v>35</v>
      </c>
      <c r="B235" s="5" t="s">
        <v>35</v>
      </c>
      <c r="C235" s="6">
        <v>-4641875.0999999996</v>
      </c>
    </row>
    <row r="236" spans="1:3" hidden="1" x14ac:dyDescent="0.25">
      <c r="A236" s="5" t="s">
        <v>35</v>
      </c>
      <c r="B236" s="5" t="s">
        <v>384</v>
      </c>
      <c r="C236" s="6">
        <v>-215857474.69999999</v>
      </c>
    </row>
    <row r="237" spans="1:3" hidden="1" x14ac:dyDescent="0.25">
      <c r="A237" s="5" t="s">
        <v>35</v>
      </c>
      <c r="B237" s="5" t="s">
        <v>385</v>
      </c>
      <c r="C237" s="6">
        <v>0</v>
      </c>
    </row>
    <row r="238" spans="1:3" hidden="1" x14ac:dyDescent="0.25">
      <c r="A238" s="5" t="s">
        <v>35</v>
      </c>
      <c r="B238" s="5" t="s">
        <v>386</v>
      </c>
      <c r="C238" s="6">
        <v>0</v>
      </c>
    </row>
    <row r="239" spans="1:3" hidden="1" x14ac:dyDescent="0.25">
      <c r="A239" s="5" t="s">
        <v>387</v>
      </c>
      <c r="B239" s="5" t="s">
        <v>388</v>
      </c>
      <c r="C239" s="6">
        <v>5850751.6200000001</v>
      </c>
    </row>
    <row r="240" spans="1:3" hidden="1" x14ac:dyDescent="0.25">
      <c r="A240" s="5" t="s">
        <v>389</v>
      </c>
      <c r="B240" s="5" t="s">
        <v>390</v>
      </c>
      <c r="C240" s="6">
        <v>344606.17</v>
      </c>
    </row>
    <row r="241" spans="1:3" hidden="1" x14ac:dyDescent="0.25">
      <c r="A241" s="5" t="s">
        <v>391</v>
      </c>
      <c r="B241" s="5" t="s">
        <v>392</v>
      </c>
      <c r="C241" s="6">
        <v>192217.69</v>
      </c>
    </row>
    <row r="242" spans="1:3" hidden="1" x14ac:dyDescent="0.25">
      <c r="A242" s="5" t="s">
        <v>393</v>
      </c>
      <c r="B242" s="5" t="s">
        <v>394</v>
      </c>
      <c r="C242" s="6">
        <v>924942.88</v>
      </c>
    </row>
    <row r="243" spans="1:3" hidden="1" x14ac:dyDescent="0.25">
      <c r="A243" s="5" t="s">
        <v>395</v>
      </c>
      <c r="B243" s="5" t="s">
        <v>396</v>
      </c>
      <c r="C243" s="6">
        <v>1104962</v>
      </c>
    </row>
    <row r="244" spans="1:3" hidden="1" x14ac:dyDescent="0.25">
      <c r="A244" s="5" t="s">
        <v>397</v>
      </c>
      <c r="B244" s="5" t="s">
        <v>398</v>
      </c>
      <c r="C244" s="6">
        <v>519908.97</v>
      </c>
    </row>
    <row r="245" spans="1:3" hidden="1" x14ac:dyDescent="0.25">
      <c r="A245" s="5" t="s">
        <v>399</v>
      </c>
      <c r="B245" s="5" t="s">
        <v>400</v>
      </c>
      <c r="C245" s="6">
        <v>207950.83</v>
      </c>
    </row>
    <row r="246" spans="1:3" hidden="1" x14ac:dyDescent="0.25">
      <c r="A246" s="5" t="s">
        <v>401</v>
      </c>
      <c r="B246" s="5" t="s">
        <v>402</v>
      </c>
      <c r="C246" s="6">
        <v>150289.48000000001</v>
      </c>
    </row>
    <row r="247" spans="1:3" hidden="1" x14ac:dyDescent="0.25">
      <c r="A247" s="5" t="s">
        <v>403</v>
      </c>
      <c r="B247" s="5" t="s">
        <v>404</v>
      </c>
      <c r="C247" s="6">
        <v>117626.7</v>
      </c>
    </row>
    <row r="248" spans="1:3" hidden="1" x14ac:dyDescent="0.25">
      <c r="A248" s="5" t="s">
        <v>405</v>
      </c>
      <c r="B248" s="5" t="s">
        <v>406</v>
      </c>
      <c r="C248" s="6">
        <v>1416455.9</v>
      </c>
    </row>
    <row r="249" spans="1:3" hidden="1" x14ac:dyDescent="0.25">
      <c r="A249" s="5" t="s">
        <v>407</v>
      </c>
      <c r="B249" s="5" t="s">
        <v>408</v>
      </c>
      <c r="C249" s="6">
        <v>4202000.08</v>
      </c>
    </row>
    <row r="250" spans="1:3" hidden="1" x14ac:dyDescent="0.25">
      <c r="A250" s="5" t="s">
        <v>409</v>
      </c>
      <c r="B250" s="5" t="s">
        <v>410</v>
      </c>
      <c r="C250" s="6">
        <v>0</v>
      </c>
    </row>
    <row r="251" spans="1:3" hidden="1" x14ac:dyDescent="0.25">
      <c r="A251" s="5" t="s">
        <v>35</v>
      </c>
      <c r="B251" s="5" t="s">
        <v>35</v>
      </c>
      <c r="C251" s="6">
        <v>15031712.32</v>
      </c>
    </row>
    <row r="252" spans="1:3" hidden="1" x14ac:dyDescent="0.25">
      <c r="A252" s="5" t="s">
        <v>35</v>
      </c>
      <c r="B252" s="5" t="s">
        <v>411</v>
      </c>
      <c r="C252" s="6">
        <v>0</v>
      </c>
    </row>
    <row r="253" spans="1:3" hidden="1" x14ac:dyDescent="0.25">
      <c r="A253" s="5" t="s">
        <v>412</v>
      </c>
      <c r="B253" s="5" t="s">
        <v>413</v>
      </c>
      <c r="C253" s="6">
        <v>185330.44</v>
      </c>
    </row>
    <row r="254" spans="1:3" hidden="1" x14ac:dyDescent="0.25">
      <c r="A254" s="5" t="s">
        <v>414</v>
      </c>
      <c r="B254" s="5" t="s">
        <v>415</v>
      </c>
      <c r="C254" s="6">
        <v>48946.18</v>
      </c>
    </row>
    <row r="255" spans="1:3" hidden="1" x14ac:dyDescent="0.25">
      <c r="A255" s="5" t="s">
        <v>416</v>
      </c>
      <c r="B255" s="5" t="s">
        <v>417</v>
      </c>
      <c r="C255" s="6">
        <v>0</v>
      </c>
    </row>
    <row r="256" spans="1:3" hidden="1" x14ac:dyDescent="0.25">
      <c r="A256" s="5" t="s">
        <v>418</v>
      </c>
      <c r="B256" s="5" t="s">
        <v>419</v>
      </c>
      <c r="C256" s="6">
        <v>2212.34</v>
      </c>
    </row>
    <row r="257" spans="1:3" hidden="1" x14ac:dyDescent="0.25">
      <c r="A257" s="5" t="s">
        <v>420</v>
      </c>
      <c r="B257" s="5" t="s">
        <v>421</v>
      </c>
      <c r="C257" s="6">
        <v>49826</v>
      </c>
    </row>
    <row r="258" spans="1:3" hidden="1" x14ac:dyDescent="0.25">
      <c r="A258" s="5" t="s">
        <v>422</v>
      </c>
      <c r="B258" s="5" t="s">
        <v>423</v>
      </c>
      <c r="C258" s="6">
        <v>182304.52</v>
      </c>
    </row>
    <row r="259" spans="1:3" hidden="1" x14ac:dyDescent="0.25">
      <c r="A259" s="5" t="s">
        <v>424</v>
      </c>
      <c r="B259" s="5" t="s">
        <v>425</v>
      </c>
      <c r="C259" s="6">
        <v>145909.01</v>
      </c>
    </row>
    <row r="260" spans="1:3" hidden="1" x14ac:dyDescent="0.25">
      <c r="A260" s="5" t="s">
        <v>426</v>
      </c>
      <c r="B260" s="5" t="s">
        <v>427</v>
      </c>
      <c r="C260" s="6">
        <v>7868.68</v>
      </c>
    </row>
    <row r="261" spans="1:3" hidden="1" x14ac:dyDescent="0.25">
      <c r="A261" s="5" t="s">
        <v>428</v>
      </c>
      <c r="B261" s="5" t="s">
        <v>429</v>
      </c>
      <c r="C261" s="6">
        <v>521.5</v>
      </c>
    </row>
    <row r="262" spans="1:3" hidden="1" x14ac:dyDescent="0.25">
      <c r="A262" s="5" t="s">
        <v>430</v>
      </c>
      <c r="B262" s="5" t="s">
        <v>431</v>
      </c>
      <c r="C262" s="6">
        <v>60766.71</v>
      </c>
    </row>
    <row r="263" spans="1:3" hidden="1" x14ac:dyDescent="0.25">
      <c r="A263" s="5" t="s">
        <v>432</v>
      </c>
      <c r="B263" s="5" t="s">
        <v>433</v>
      </c>
      <c r="C263" s="6">
        <v>2626.28</v>
      </c>
    </row>
    <row r="264" spans="1:3" hidden="1" x14ac:dyDescent="0.25">
      <c r="A264" s="5" t="s">
        <v>434</v>
      </c>
      <c r="B264" s="5" t="s">
        <v>435</v>
      </c>
      <c r="C264" s="6">
        <v>39075.32</v>
      </c>
    </row>
    <row r="265" spans="1:3" hidden="1" x14ac:dyDescent="0.25">
      <c r="A265" s="5" t="s">
        <v>436</v>
      </c>
      <c r="B265" s="5" t="s">
        <v>437</v>
      </c>
      <c r="C265" s="6">
        <v>1548.83</v>
      </c>
    </row>
    <row r="266" spans="1:3" hidden="1" x14ac:dyDescent="0.25">
      <c r="A266" s="5" t="s">
        <v>438</v>
      </c>
      <c r="B266" s="5" t="s">
        <v>439</v>
      </c>
      <c r="C266" s="6">
        <v>180</v>
      </c>
    </row>
    <row r="267" spans="1:3" hidden="1" x14ac:dyDescent="0.25">
      <c r="A267" s="5" t="s">
        <v>440</v>
      </c>
      <c r="B267" s="5" t="s">
        <v>441</v>
      </c>
      <c r="C267" s="6">
        <v>923.8</v>
      </c>
    </row>
    <row r="268" spans="1:3" hidden="1" x14ac:dyDescent="0.25">
      <c r="A268" s="5" t="s">
        <v>442</v>
      </c>
      <c r="B268" s="5" t="s">
        <v>443</v>
      </c>
      <c r="C268" s="6">
        <v>17961.97</v>
      </c>
    </row>
    <row r="269" spans="1:3" hidden="1" x14ac:dyDescent="0.25">
      <c r="A269" s="5" t="s">
        <v>444</v>
      </c>
      <c r="B269" s="5" t="s">
        <v>445</v>
      </c>
      <c r="C269" s="6">
        <v>1145.69</v>
      </c>
    </row>
    <row r="270" spans="1:3" hidden="1" x14ac:dyDescent="0.25">
      <c r="A270" s="5" t="s">
        <v>446</v>
      </c>
      <c r="B270" s="5" t="s">
        <v>447</v>
      </c>
      <c r="C270" s="6">
        <v>521106.61</v>
      </c>
    </row>
    <row r="271" spans="1:3" hidden="1" x14ac:dyDescent="0.25">
      <c r="A271" s="5" t="s">
        <v>448</v>
      </c>
      <c r="B271" s="5" t="s">
        <v>449</v>
      </c>
      <c r="C271" s="6">
        <v>15694.83</v>
      </c>
    </row>
    <row r="272" spans="1:3" hidden="1" x14ac:dyDescent="0.25">
      <c r="A272" s="5" t="s">
        <v>450</v>
      </c>
      <c r="B272" s="5" t="s">
        <v>451</v>
      </c>
      <c r="C272" s="6">
        <v>8789.19</v>
      </c>
    </row>
    <row r="273" spans="1:3" hidden="1" x14ac:dyDescent="0.25">
      <c r="A273" s="5" t="s">
        <v>452</v>
      </c>
      <c r="B273" s="5" t="s">
        <v>453</v>
      </c>
      <c r="C273" s="6">
        <v>79597.58</v>
      </c>
    </row>
    <row r="274" spans="1:3" hidden="1" x14ac:dyDescent="0.25">
      <c r="A274" s="5" t="s">
        <v>454</v>
      </c>
      <c r="B274" s="5" t="s">
        <v>455</v>
      </c>
      <c r="C274" s="6">
        <v>49309.1</v>
      </c>
    </row>
    <row r="275" spans="1:3" hidden="1" x14ac:dyDescent="0.25">
      <c r="A275" s="5" t="s">
        <v>456</v>
      </c>
      <c r="B275" s="5" t="s">
        <v>457</v>
      </c>
      <c r="C275" s="6">
        <v>3231.44</v>
      </c>
    </row>
    <row r="276" spans="1:3" hidden="1" x14ac:dyDescent="0.25">
      <c r="A276" s="5" t="s">
        <v>458</v>
      </c>
      <c r="B276" s="5" t="s">
        <v>459</v>
      </c>
      <c r="C276" s="6">
        <v>6241.54</v>
      </c>
    </row>
    <row r="277" spans="1:3" hidden="1" x14ac:dyDescent="0.25">
      <c r="A277" s="5" t="s">
        <v>460</v>
      </c>
      <c r="B277" s="5" t="s">
        <v>461</v>
      </c>
      <c r="C277" s="6">
        <v>70329.919999999998</v>
      </c>
    </row>
    <row r="278" spans="1:3" hidden="1" x14ac:dyDescent="0.25">
      <c r="A278" s="5" t="s">
        <v>462</v>
      </c>
      <c r="B278" s="5" t="s">
        <v>463</v>
      </c>
      <c r="C278" s="6">
        <v>35672.019999999997</v>
      </c>
    </row>
    <row r="279" spans="1:3" hidden="1" x14ac:dyDescent="0.25">
      <c r="A279" s="5" t="s">
        <v>35</v>
      </c>
      <c r="B279" s="5" t="s">
        <v>35</v>
      </c>
      <c r="C279" s="6">
        <v>1537119.5</v>
      </c>
    </row>
    <row r="280" spans="1:3" hidden="1" x14ac:dyDescent="0.25">
      <c r="A280" s="5" t="s">
        <v>35</v>
      </c>
      <c r="B280" s="5" t="s">
        <v>464</v>
      </c>
      <c r="C280" s="6">
        <v>0</v>
      </c>
    </row>
    <row r="281" spans="1:3" hidden="1" x14ac:dyDescent="0.25">
      <c r="A281" s="5" t="s">
        <v>465</v>
      </c>
      <c r="B281" s="5" t="s">
        <v>466</v>
      </c>
      <c r="C281" s="6">
        <v>1355454.54</v>
      </c>
    </row>
    <row r="282" spans="1:3" hidden="1" x14ac:dyDescent="0.25">
      <c r="A282" s="5" t="s">
        <v>467</v>
      </c>
      <c r="B282" s="5" t="s">
        <v>468</v>
      </c>
      <c r="C282" s="6">
        <v>105259.21</v>
      </c>
    </row>
    <row r="283" spans="1:3" hidden="1" x14ac:dyDescent="0.25">
      <c r="A283" s="5" t="s">
        <v>469</v>
      </c>
      <c r="B283" s="5" t="s">
        <v>470</v>
      </c>
      <c r="C283" s="6">
        <v>494021.15</v>
      </c>
    </row>
    <row r="284" spans="1:3" hidden="1" x14ac:dyDescent="0.25">
      <c r="A284" s="5" t="s">
        <v>471</v>
      </c>
      <c r="B284" s="5" t="s">
        <v>472</v>
      </c>
      <c r="C284" s="6">
        <v>57477.55</v>
      </c>
    </row>
    <row r="285" spans="1:3" hidden="1" x14ac:dyDescent="0.25">
      <c r="A285" s="5" t="s">
        <v>473</v>
      </c>
      <c r="B285" s="5" t="s">
        <v>474</v>
      </c>
      <c r="C285" s="6">
        <v>0</v>
      </c>
    </row>
    <row r="286" spans="1:3" hidden="1" x14ac:dyDescent="0.25">
      <c r="A286" s="5" t="s">
        <v>475</v>
      </c>
      <c r="B286" s="5" t="s">
        <v>476</v>
      </c>
      <c r="C286" s="6">
        <v>198400.65</v>
      </c>
    </row>
    <row r="287" spans="1:3" hidden="1" x14ac:dyDescent="0.25">
      <c r="A287" s="5" t="s">
        <v>477</v>
      </c>
      <c r="B287" s="5" t="s">
        <v>478</v>
      </c>
      <c r="C287" s="6">
        <v>12007.97</v>
      </c>
    </row>
    <row r="288" spans="1:3" hidden="1" x14ac:dyDescent="0.25">
      <c r="A288" s="5" t="s">
        <v>479</v>
      </c>
      <c r="B288" s="5" t="s">
        <v>480</v>
      </c>
      <c r="C288" s="6">
        <v>167807.22</v>
      </c>
    </row>
    <row r="289" spans="1:3" hidden="1" x14ac:dyDescent="0.25">
      <c r="A289" s="5" t="s">
        <v>481</v>
      </c>
      <c r="B289" s="5" t="s">
        <v>482</v>
      </c>
      <c r="C289" s="6">
        <v>2900285.76</v>
      </c>
    </row>
    <row r="290" spans="1:3" hidden="1" x14ac:dyDescent="0.25">
      <c r="A290" s="5" t="s">
        <v>483</v>
      </c>
      <c r="B290" s="5" t="s">
        <v>484</v>
      </c>
      <c r="C290" s="6">
        <v>638891.68000000005</v>
      </c>
    </row>
    <row r="291" spans="1:3" hidden="1" x14ac:dyDescent="0.25">
      <c r="A291" s="5" t="s">
        <v>485</v>
      </c>
      <c r="B291" s="5" t="s">
        <v>486</v>
      </c>
      <c r="C291" s="6">
        <v>3446699.06</v>
      </c>
    </row>
    <row r="292" spans="1:3" hidden="1" x14ac:dyDescent="0.25">
      <c r="A292" s="5" t="s">
        <v>487</v>
      </c>
      <c r="B292" s="5" t="s">
        <v>488</v>
      </c>
      <c r="C292" s="6">
        <v>1562739.97</v>
      </c>
    </row>
    <row r="293" spans="1:3" hidden="1" x14ac:dyDescent="0.25">
      <c r="A293" s="5" t="s">
        <v>489</v>
      </c>
      <c r="B293" s="5" t="s">
        <v>490</v>
      </c>
      <c r="C293" s="6">
        <v>28501.49</v>
      </c>
    </row>
    <row r="294" spans="1:3" hidden="1" x14ac:dyDescent="0.25">
      <c r="A294" s="5" t="s">
        <v>491</v>
      </c>
      <c r="B294" s="5" t="s">
        <v>492</v>
      </c>
      <c r="C294" s="6">
        <v>2140513.8199999998</v>
      </c>
    </row>
    <row r="295" spans="1:3" hidden="1" x14ac:dyDescent="0.25">
      <c r="A295" s="5" t="s">
        <v>493</v>
      </c>
      <c r="B295" s="5" t="s">
        <v>494</v>
      </c>
      <c r="C295" s="6">
        <v>608140.77</v>
      </c>
    </row>
    <row r="296" spans="1:3" hidden="1" x14ac:dyDescent="0.25">
      <c r="A296" s="5" t="s">
        <v>495</v>
      </c>
      <c r="B296" s="5" t="s">
        <v>496</v>
      </c>
      <c r="C296" s="6">
        <v>1030</v>
      </c>
    </row>
    <row r="297" spans="1:3" hidden="1" x14ac:dyDescent="0.25">
      <c r="A297" s="5" t="s">
        <v>497</v>
      </c>
      <c r="B297" s="5" t="s">
        <v>498</v>
      </c>
      <c r="C297" s="6">
        <v>0</v>
      </c>
    </row>
    <row r="298" spans="1:3" hidden="1" x14ac:dyDescent="0.25">
      <c r="A298" s="5" t="s">
        <v>499</v>
      </c>
      <c r="B298" s="5" t="s">
        <v>500</v>
      </c>
      <c r="C298" s="6">
        <v>331008</v>
      </c>
    </row>
    <row r="299" spans="1:3" hidden="1" x14ac:dyDescent="0.25">
      <c r="A299" s="5" t="s">
        <v>501</v>
      </c>
      <c r="B299" s="5" t="s">
        <v>502</v>
      </c>
      <c r="C299" s="6">
        <v>5079557.25</v>
      </c>
    </row>
    <row r="300" spans="1:3" hidden="1" x14ac:dyDescent="0.25">
      <c r="A300" s="5" t="s">
        <v>503</v>
      </c>
      <c r="B300" s="5" t="s">
        <v>504</v>
      </c>
      <c r="C300" s="6">
        <v>45628.51</v>
      </c>
    </row>
    <row r="301" spans="1:3" hidden="1" x14ac:dyDescent="0.25">
      <c r="A301" s="5" t="s">
        <v>505</v>
      </c>
      <c r="B301" s="5" t="s">
        <v>506</v>
      </c>
      <c r="C301" s="6">
        <v>41061.33</v>
      </c>
    </row>
    <row r="302" spans="1:3" hidden="1" x14ac:dyDescent="0.25">
      <c r="A302" s="5" t="s">
        <v>507</v>
      </c>
      <c r="B302" s="5" t="s">
        <v>508</v>
      </c>
      <c r="C302" s="6">
        <v>498776.5</v>
      </c>
    </row>
    <row r="303" spans="1:3" hidden="1" x14ac:dyDescent="0.25">
      <c r="A303" s="5" t="s">
        <v>509</v>
      </c>
      <c r="B303" s="5" t="s">
        <v>510</v>
      </c>
      <c r="C303" s="6">
        <v>115333.02</v>
      </c>
    </row>
    <row r="304" spans="1:3" hidden="1" x14ac:dyDescent="0.25">
      <c r="A304" s="5" t="s">
        <v>511</v>
      </c>
      <c r="B304" s="5" t="s">
        <v>512</v>
      </c>
      <c r="C304" s="6">
        <v>7465217.2300000004</v>
      </c>
    </row>
    <row r="305" spans="1:3" hidden="1" x14ac:dyDescent="0.25">
      <c r="A305" s="5" t="s">
        <v>513</v>
      </c>
      <c r="B305" s="5" t="s">
        <v>514</v>
      </c>
      <c r="C305" s="6">
        <v>311087.42</v>
      </c>
    </row>
    <row r="306" spans="1:3" hidden="1" x14ac:dyDescent="0.25">
      <c r="A306" s="5" t="s">
        <v>515</v>
      </c>
      <c r="B306" s="5" t="s">
        <v>516</v>
      </c>
      <c r="C306" s="6">
        <v>6371803.4900000002</v>
      </c>
    </row>
    <row r="307" spans="1:3" hidden="1" x14ac:dyDescent="0.25">
      <c r="A307" s="5" t="s">
        <v>517</v>
      </c>
      <c r="B307" s="5" t="s">
        <v>518</v>
      </c>
      <c r="C307" s="6">
        <v>114824.66</v>
      </c>
    </row>
    <row r="308" spans="1:3" hidden="1" x14ac:dyDescent="0.25">
      <c r="A308" s="5" t="s">
        <v>519</v>
      </c>
      <c r="B308" s="5" t="s">
        <v>520</v>
      </c>
      <c r="C308" s="6">
        <v>6527049.5599999996</v>
      </c>
    </row>
    <row r="309" spans="1:3" hidden="1" x14ac:dyDescent="0.25">
      <c r="A309" s="5" t="s">
        <v>521</v>
      </c>
      <c r="B309" s="5" t="s">
        <v>522</v>
      </c>
      <c r="C309" s="6">
        <v>113375.18</v>
      </c>
    </row>
    <row r="310" spans="1:3" hidden="1" x14ac:dyDescent="0.25">
      <c r="A310" s="5" t="s">
        <v>523</v>
      </c>
      <c r="B310" s="5" t="s">
        <v>524</v>
      </c>
      <c r="C310" s="6">
        <v>454920.26</v>
      </c>
    </row>
    <row r="311" spans="1:3" hidden="1" x14ac:dyDescent="0.25">
      <c r="A311" s="5" t="s">
        <v>525</v>
      </c>
      <c r="B311" s="5" t="s">
        <v>526</v>
      </c>
      <c r="C311" s="6">
        <v>71523.94</v>
      </c>
    </row>
    <row r="312" spans="1:3" hidden="1" x14ac:dyDescent="0.25">
      <c r="A312" s="5" t="s">
        <v>527</v>
      </c>
      <c r="B312" s="5" t="s">
        <v>528</v>
      </c>
      <c r="C312" s="6">
        <v>468460</v>
      </c>
    </row>
    <row r="313" spans="1:3" hidden="1" x14ac:dyDescent="0.25">
      <c r="A313" s="5" t="s">
        <v>529</v>
      </c>
      <c r="B313" s="5" t="s">
        <v>530</v>
      </c>
      <c r="C313" s="6">
        <v>1115428.74</v>
      </c>
    </row>
    <row r="314" spans="1:3" hidden="1" x14ac:dyDescent="0.25">
      <c r="A314" s="5" t="s">
        <v>531</v>
      </c>
      <c r="B314" s="5" t="s">
        <v>532</v>
      </c>
      <c r="C314" s="6">
        <v>33935.07</v>
      </c>
    </row>
    <row r="315" spans="1:3" hidden="1" x14ac:dyDescent="0.25">
      <c r="A315" s="5" t="s">
        <v>533</v>
      </c>
      <c r="B315" s="5" t="s">
        <v>534</v>
      </c>
      <c r="C315" s="6">
        <v>147438.81</v>
      </c>
    </row>
    <row r="316" spans="1:3" hidden="1" x14ac:dyDescent="0.25">
      <c r="A316" s="5" t="s">
        <v>535</v>
      </c>
      <c r="B316" s="5" t="s">
        <v>536</v>
      </c>
      <c r="C316" s="6">
        <v>145086.9</v>
      </c>
    </row>
    <row r="317" spans="1:3" hidden="1" x14ac:dyDescent="0.25">
      <c r="A317" s="5" t="s">
        <v>537</v>
      </c>
      <c r="B317" s="5" t="s">
        <v>538</v>
      </c>
      <c r="C317" s="6">
        <v>0</v>
      </c>
    </row>
    <row r="318" spans="1:3" hidden="1" x14ac:dyDescent="0.25">
      <c r="A318" s="5" t="s">
        <v>539</v>
      </c>
      <c r="B318" s="5" t="s">
        <v>540</v>
      </c>
      <c r="C318" s="6">
        <v>221230.57</v>
      </c>
    </row>
    <row r="319" spans="1:3" hidden="1" x14ac:dyDescent="0.25">
      <c r="A319" s="5" t="s">
        <v>541</v>
      </c>
      <c r="B319" s="5" t="s">
        <v>542</v>
      </c>
      <c r="C319" s="6">
        <v>195087.94</v>
      </c>
    </row>
    <row r="320" spans="1:3" hidden="1" x14ac:dyDescent="0.25">
      <c r="A320" s="5" t="s">
        <v>543</v>
      </c>
      <c r="B320" s="5" t="s">
        <v>544</v>
      </c>
      <c r="C320" s="6">
        <v>9586.69</v>
      </c>
    </row>
    <row r="321" spans="1:3" hidden="1" x14ac:dyDescent="0.25">
      <c r="A321" s="5" t="s">
        <v>545</v>
      </c>
      <c r="B321" s="5" t="s">
        <v>546</v>
      </c>
      <c r="C321" s="6">
        <v>368727.4</v>
      </c>
    </row>
    <row r="322" spans="1:3" hidden="1" x14ac:dyDescent="0.25">
      <c r="A322" s="5" t="s">
        <v>547</v>
      </c>
      <c r="B322" s="5" t="s">
        <v>548</v>
      </c>
      <c r="C322" s="6">
        <v>327186.62</v>
      </c>
    </row>
    <row r="323" spans="1:3" hidden="1" x14ac:dyDescent="0.25">
      <c r="A323" s="5" t="s">
        <v>35</v>
      </c>
      <c r="B323" s="5" t="s">
        <v>35</v>
      </c>
      <c r="C323" s="6">
        <v>44290565.93</v>
      </c>
    </row>
    <row r="324" spans="1:3" hidden="1" x14ac:dyDescent="0.25">
      <c r="A324" s="5" t="s">
        <v>35</v>
      </c>
      <c r="B324" s="5" t="s">
        <v>549</v>
      </c>
      <c r="C324" s="6">
        <v>0</v>
      </c>
    </row>
    <row r="325" spans="1:3" hidden="1" x14ac:dyDescent="0.25">
      <c r="A325" s="5" t="s">
        <v>550</v>
      </c>
      <c r="B325" s="5" t="s">
        <v>551</v>
      </c>
      <c r="C325" s="6">
        <v>211310.4</v>
      </c>
    </row>
    <row r="326" spans="1:3" hidden="1" x14ac:dyDescent="0.25">
      <c r="A326" s="5" t="s">
        <v>552</v>
      </c>
      <c r="B326" s="5" t="s">
        <v>553</v>
      </c>
      <c r="C326" s="6">
        <v>2356.12</v>
      </c>
    </row>
    <row r="327" spans="1:3" hidden="1" x14ac:dyDescent="0.25">
      <c r="A327" s="5" t="s">
        <v>554</v>
      </c>
      <c r="B327" s="5" t="s">
        <v>555</v>
      </c>
      <c r="C327" s="6">
        <v>560318.29</v>
      </c>
    </row>
    <row r="328" spans="1:3" hidden="1" x14ac:dyDescent="0.25">
      <c r="A328" s="5" t="s">
        <v>556</v>
      </c>
      <c r="B328" s="5" t="s">
        <v>557</v>
      </c>
      <c r="C328" s="6">
        <v>239946.12</v>
      </c>
    </row>
    <row r="329" spans="1:3" hidden="1" x14ac:dyDescent="0.25">
      <c r="A329" s="5" t="s">
        <v>558</v>
      </c>
      <c r="B329" s="5" t="s">
        <v>559</v>
      </c>
      <c r="C329" s="6">
        <v>56103.28</v>
      </c>
    </row>
    <row r="330" spans="1:3" hidden="1" x14ac:dyDescent="0.25">
      <c r="A330" s="5" t="s">
        <v>560</v>
      </c>
      <c r="B330" s="5" t="s">
        <v>561</v>
      </c>
      <c r="C330" s="6">
        <v>202949.07</v>
      </c>
    </row>
    <row r="331" spans="1:3" hidden="1" x14ac:dyDescent="0.25">
      <c r="A331" s="5" t="s">
        <v>562</v>
      </c>
      <c r="B331" s="5" t="s">
        <v>563</v>
      </c>
      <c r="C331" s="6">
        <v>47204.160000000003</v>
      </c>
    </row>
    <row r="332" spans="1:3" hidden="1" x14ac:dyDescent="0.25">
      <c r="A332" s="5" t="s">
        <v>35</v>
      </c>
      <c r="B332" s="5" t="s">
        <v>35</v>
      </c>
      <c r="C332" s="6">
        <v>1320187.44</v>
      </c>
    </row>
    <row r="333" spans="1:3" hidden="1" x14ac:dyDescent="0.25">
      <c r="A333" s="5" t="s">
        <v>35</v>
      </c>
      <c r="B333" s="5" t="s">
        <v>564</v>
      </c>
      <c r="C333" s="6">
        <v>0</v>
      </c>
    </row>
    <row r="334" spans="1:3" hidden="1" x14ac:dyDescent="0.25">
      <c r="A334" s="5" t="s">
        <v>565</v>
      </c>
      <c r="B334" s="5" t="s">
        <v>566</v>
      </c>
      <c r="C334" s="6">
        <v>300306.69</v>
      </c>
    </row>
    <row r="335" spans="1:3" hidden="1" x14ac:dyDescent="0.25">
      <c r="A335" s="5" t="s">
        <v>567</v>
      </c>
      <c r="B335" s="5" t="s">
        <v>568</v>
      </c>
      <c r="C335" s="6">
        <v>0</v>
      </c>
    </row>
    <row r="336" spans="1:3" hidden="1" x14ac:dyDescent="0.25">
      <c r="A336" s="5" t="s">
        <v>569</v>
      </c>
      <c r="B336" s="5" t="s">
        <v>570</v>
      </c>
      <c r="C336" s="6">
        <v>9</v>
      </c>
    </row>
    <row r="337" spans="1:3" hidden="1" x14ac:dyDescent="0.25">
      <c r="A337" s="5" t="s">
        <v>571</v>
      </c>
      <c r="B337" s="5" t="s">
        <v>572</v>
      </c>
      <c r="C337" s="6">
        <v>91737</v>
      </c>
    </row>
    <row r="338" spans="1:3" hidden="1" x14ac:dyDescent="0.25">
      <c r="A338" s="5" t="s">
        <v>573</v>
      </c>
      <c r="B338" s="5" t="s">
        <v>574</v>
      </c>
      <c r="C338" s="6">
        <v>264.64</v>
      </c>
    </row>
    <row r="339" spans="1:3" hidden="1" x14ac:dyDescent="0.25">
      <c r="A339" s="5" t="s">
        <v>575</v>
      </c>
      <c r="B339" s="5" t="s">
        <v>576</v>
      </c>
      <c r="C339" s="6">
        <v>0.55000000000000004</v>
      </c>
    </row>
    <row r="340" spans="1:3" hidden="1" x14ac:dyDescent="0.25">
      <c r="A340" s="5" t="s">
        <v>577</v>
      </c>
      <c r="B340" s="5" t="s">
        <v>578</v>
      </c>
      <c r="C340" s="6">
        <v>13327294</v>
      </c>
    </row>
    <row r="341" spans="1:3" hidden="1" x14ac:dyDescent="0.25">
      <c r="A341" s="5" t="s">
        <v>579</v>
      </c>
      <c r="B341" s="5" t="s">
        <v>580</v>
      </c>
      <c r="C341" s="6">
        <v>0</v>
      </c>
    </row>
    <row r="342" spans="1:3" hidden="1" x14ac:dyDescent="0.25">
      <c r="A342" s="5" t="s">
        <v>35</v>
      </c>
      <c r="B342" s="5" t="s">
        <v>35</v>
      </c>
      <c r="C342" s="6">
        <v>13719611.880000001</v>
      </c>
    </row>
    <row r="343" spans="1:3" hidden="1" x14ac:dyDescent="0.25">
      <c r="A343" s="5" t="s">
        <v>35</v>
      </c>
      <c r="B343" s="5" t="s">
        <v>581</v>
      </c>
      <c r="C343" s="6">
        <v>0</v>
      </c>
    </row>
    <row r="344" spans="1:3" hidden="1" x14ac:dyDescent="0.25">
      <c r="A344" s="5" t="s">
        <v>582</v>
      </c>
      <c r="B344" s="5" t="s">
        <v>583</v>
      </c>
      <c r="C344" s="6">
        <v>0</v>
      </c>
    </row>
    <row r="345" spans="1:3" hidden="1" x14ac:dyDescent="0.25">
      <c r="A345" s="5" t="s">
        <v>35</v>
      </c>
      <c r="B345" s="5" t="s">
        <v>35</v>
      </c>
      <c r="C345" s="6">
        <v>0</v>
      </c>
    </row>
    <row r="346" spans="1:3" hidden="1" x14ac:dyDescent="0.25">
      <c r="A346" s="5" t="s">
        <v>35</v>
      </c>
      <c r="B346" s="5" t="s">
        <v>584</v>
      </c>
      <c r="C346" s="6">
        <v>75899197.069999993</v>
      </c>
    </row>
    <row r="347" spans="1:3" hidden="1" x14ac:dyDescent="0.25">
      <c r="A347" s="5" t="s">
        <v>35</v>
      </c>
      <c r="B347" s="5" t="s">
        <v>35</v>
      </c>
      <c r="C347" s="6">
        <v>75899197.069999993</v>
      </c>
    </row>
    <row r="348" spans="1:3" hidden="1" x14ac:dyDescent="0.25">
      <c r="A348" s="5" t="s">
        <v>35</v>
      </c>
      <c r="B348" s="5" t="s">
        <v>585</v>
      </c>
      <c r="C348" s="6">
        <v>-139958277.63</v>
      </c>
    </row>
    <row r="349" spans="1:3" hidden="1" x14ac:dyDescent="0.25">
      <c r="A349" s="5" t="s">
        <v>35</v>
      </c>
      <c r="B349" s="5" t="s">
        <v>586</v>
      </c>
      <c r="C349" s="6">
        <v>0</v>
      </c>
    </row>
    <row r="350" spans="1:3" hidden="1" x14ac:dyDescent="0.25">
      <c r="A350" s="5" t="s">
        <v>587</v>
      </c>
      <c r="B350" s="5" t="s">
        <v>588</v>
      </c>
      <c r="C350" s="6">
        <v>-10968752.390000001</v>
      </c>
    </row>
    <row r="351" spans="1:3" hidden="1" x14ac:dyDescent="0.25">
      <c r="A351" s="5" t="s">
        <v>35</v>
      </c>
      <c r="B351" s="5" t="s">
        <v>589</v>
      </c>
      <c r="C351" s="6">
        <v>-10968752.390000001</v>
      </c>
    </row>
    <row r="352" spans="1:3" hidden="1" x14ac:dyDescent="0.25">
      <c r="A352" s="5" t="s">
        <v>35</v>
      </c>
      <c r="B352" s="5" t="s">
        <v>590</v>
      </c>
      <c r="C352" s="6">
        <v>0</v>
      </c>
    </row>
    <row r="353" spans="1:3" hidden="1" x14ac:dyDescent="0.25">
      <c r="A353" s="5" t="s">
        <v>35</v>
      </c>
      <c r="B353" s="5" t="s">
        <v>591</v>
      </c>
      <c r="C353" s="6">
        <v>0</v>
      </c>
    </row>
    <row r="354" spans="1:3" hidden="1" x14ac:dyDescent="0.25">
      <c r="A354" s="5" t="s">
        <v>592</v>
      </c>
      <c r="B354" s="5" t="s">
        <v>593</v>
      </c>
      <c r="C354" s="6">
        <v>0</v>
      </c>
    </row>
    <row r="355" spans="1:3" hidden="1" x14ac:dyDescent="0.25">
      <c r="A355" s="5" t="s">
        <v>35</v>
      </c>
      <c r="B355" s="5" t="s">
        <v>35</v>
      </c>
      <c r="C355" s="6">
        <v>0</v>
      </c>
    </row>
    <row r="356" spans="1:3" hidden="1" x14ac:dyDescent="0.25">
      <c r="A356" s="5" t="s">
        <v>35</v>
      </c>
      <c r="B356" s="5" t="s">
        <v>594</v>
      </c>
      <c r="C356" s="6">
        <v>0</v>
      </c>
    </row>
    <row r="357" spans="1:3" hidden="1" x14ac:dyDescent="0.25">
      <c r="A357" s="5" t="s">
        <v>595</v>
      </c>
      <c r="B357" s="5" t="s">
        <v>596</v>
      </c>
      <c r="C357" s="6">
        <v>0</v>
      </c>
    </row>
    <row r="358" spans="1:3" hidden="1" x14ac:dyDescent="0.25">
      <c r="A358" s="5" t="s">
        <v>35</v>
      </c>
      <c r="B358" s="5" t="s">
        <v>35</v>
      </c>
      <c r="C358" s="6">
        <v>0</v>
      </c>
    </row>
    <row r="359" spans="1:3" hidden="1" x14ac:dyDescent="0.25">
      <c r="A359" s="5" t="s">
        <v>35</v>
      </c>
      <c r="B359" s="5" t="s">
        <v>597</v>
      </c>
      <c r="C359" s="6">
        <v>0</v>
      </c>
    </row>
    <row r="360" spans="1:3" hidden="1" x14ac:dyDescent="0.25">
      <c r="A360" s="5" t="s">
        <v>35</v>
      </c>
      <c r="B360" s="5" t="s">
        <v>598</v>
      </c>
      <c r="C360" s="6">
        <v>-150927030.02000001</v>
      </c>
    </row>
    <row r="361" spans="1:3" hidden="1" x14ac:dyDescent="0.25">
      <c r="A361" s="5" t="s">
        <v>599</v>
      </c>
      <c r="B361" s="5" t="s">
        <v>600</v>
      </c>
      <c r="C361" s="6">
        <v>150222596.38999999</v>
      </c>
    </row>
    <row r="362" spans="1:3" hidden="1" x14ac:dyDescent="0.25">
      <c r="A362" s="5" t="s">
        <v>601</v>
      </c>
      <c r="B362" s="5" t="s">
        <v>602</v>
      </c>
      <c r="C362" s="6">
        <v>43505415</v>
      </c>
    </row>
    <row r="363" spans="1:3" hidden="1" x14ac:dyDescent="0.25">
      <c r="A363" s="5" t="s">
        <v>603</v>
      </c>
      <c r="B363" s="5" t="s">
        <v>604</v>
      </c>
      <c r="C363" s="6">
        <v>-38655269.109999999</v>
      </c>
    </row>
    <row r="364" spans="1:3" hidden="1" x14ac:dyDescent="0.25">
      <c r="A364" s="5" t="s">
        <v>605</v>
      </c>
      <c r="B364" s="5" t="s">
        <v>606</v>
      </c>
      <c r="C364" s="6">
        <v>-1634535715.8</v>
      </c>
    </row>
    <row r="365" spans="1:3" hidden="1" x14ac:dyDescent="0.25">
      <c r="A365" s="5" t="s">
        <v>607</v>
      </c>
      <c r="B365" s="5" t="s">
        <v>608</v>
      </c>
      <c r="C365" s="6">
        <v>-1449491892.8299999</v>
      </c>
    </row>
    <row r="366" spans="1:3" hidden="1" x14ac:dyDescent="0.25">
      <c r="A366" s="5" t="s">
        <v>609</v>
      </c>
      <c r="B366" s="5" t="s">
        <v>610</v>
      </c>
      <c r="C366" s="6">
        <v>53083005.75</v>
      </c>
    </row>
    <row r="367" spans="1:3" hidden="1" x14ac:dyDescent="0.25">
      <c r="A367" s="5" t="s">
        <v>611</v>
      </c>
      <c r="B367" s="5" t="s">
        <v>612</v>
      </c>
      <c r="C367" s="6">
        <v>-79778028</v>
      </c>
    </row>
    <row r="368" spans="1:3" hidden="1" x14ac:dyDescent="0.25">
      <c r="A368" s="5" t="s">
        <v>613</v>
      </c>
      <c r="B368" s="5" t="s">
        <v>614</v>
      </c>
      <c r="C368" s="6">
        <v>35325084.390000001</v>
      </c>
    </row>
    <row r="369" spans="1:3" hidden="1" x14ac:dyDescent="0.25">
      <c r="A369" s="5" t="s">
        <v>615</v>
      </c>
      <c r="B369" s="5" t="s">
        <v>616</v>
      </c>
      <c r="C369" s="6">
        <v>18965343.84</v>
      </c>
    </row>
    <row r="370" spans="1:3" hidden="1" x14ac:dyDescent="0.25">
      <c r="A370" s="5" t="s">
        <v>617</v>
      </c>
      <c r="B370" s="5" t="s">
        <v>618</v>
      </c>
      <c r="C370" s="6">
        <v>1421896486.8499999</v>
      </c>
    </row>
    <row r="371" spans="1:3" hidden="1" x14ac:dyDescent="0.25">
      <c r="A371" s="5" t="s">
        <v>35</v>
      </c>
      <c r="B371" s="5" t="s">
        <v>35</v>
      </c>
      <c r="C371" s="6">
        <v>-1479462973.52</v>
      </c>
    </row>
    <row r="372" spans="1:3" hidden="1" x14ac:dyDescent="0.25">
      <c r="A372" s="5" t="s">
        <v>35</v>
      </c>
      <c r="B372" s="5" t="s">
        <v>619</v>
      </c>
      <c r="C372" s="6">
        <v>0</v>
      </c>
    </row>
    <row r="373" spans="1:3" hidden="1" x14ac:dyDescent="0.25">
      <c r="A373" s="5" t="s">
        <v>620</v>
      </c>
      <c r="B373" s="5" t="s">
        <v>621</v>
      </c>
      <c r="C373" s="6">
        <v>45</v>
      </c>
    </row>
    <row r="374" spans="1:3" hidden="1" x14ac:dyDescent="0.25">
      <c r="A374" s="5" t="s">
        <v>622</v>
      </c>
      <c r="B374" s="5" t="s">
        <v>623</v>
      </c>
      <c r="C374" s="6">
        <v>-37561.65</v>
      </c>
    </row>
    <row r="375" spans="1:3" hidden="1" x14ac:dyDescent="0.25">
      <c r="A375" s="5" t="s">
        <v>624</v>
      </c>
      <c r="B375" s="5" t="s">
        <v>625</v>
      </c>
      <c r="C375" s="6">
        <v>-171408.7</v>
      </c>
    </row>
    <row r="376" spans="1:3" hidden="1" x14ac:dyDescent="0.25">
      <c r="A376" s="5" t="s">
        <v>626</v>
      </c>
      <c r="B376" s="5" t="s">
        <v>627</v>
      </c>
      <c r="C376" s="6">
        <v>-5200</v>
      </c>
    </row>
    <row r="377" spans="1:3" hidden="1" x14ac:dyDescent="0.25">
      <c r="A377" s="5" t="s">
        <v>628</v>
      </c>
      <c r="B377" s="5" t="s">
        <v>629</v>
      </c>
      <c r="C377" s="6">
        <v>-48208.46</v>
      </c>
    </row>
    <row r="378" spans="1:3" hidden="1" x14ac:dyDescent="0.25">
      <c r="A378" s="5" t="s">
        <v>630</v>
      </c>
      <c r="B378" s="5" t="s">
        <v>631</v>
      </c>
      <c r="C378" s="6">
        <v>-6659043.2300000004</v>
      </c>
    </row>
    <row r="379" spans="1:3" hidden="1" x14ac:dyDescent="0.25">
      <c r="A379" s="5" t="s">
        <v>632</v>
      </c>
      <c r="B379" s="5" t="s">
        <v>633</v>
      </c>
      <c r="C379" s="6">
        <v>-1877742.27</v>
      </c>
    </row>
    <row r="380" spans="1:3" hidden="1" x14ac:dyDescent="0.25">
      <c r="A380" s="5" t="s">
        <v>634</v>
      </c>
      <c r="B380" s="5" t="s">
        <v>635</v>
      </c>
      <c r="C380" s="6">
        <v>-374228.2</v>
      </c>
    </row>
    <row r="381" spans="1:3" hidden="1" x14ac:dyDescent="0.25">
      <c r="A381" s="5" t="s">
        <v>636</v>
      </c>
      <c r="B381" s="5" t="s">
        <v>637</v>
      </c>
      <c r="C381" s="6">
        <v>-750735.89</v>
      </c>
    </row>
    <row r="382" spans="1:3" hidden="1" x14ac:dyDescent="0.25">
      <c r="A382" s="5" t="s">
        <v>638</v>
      </c>
      <c r="B382" s="5" t="s">
        <v>639</v>
      </c>
      <c r="C382" s="6">
        <v>-4360.74</v>
      </c>
    </row>
    <row r="383" spans="1:3" hidden="1" x14ac:dyDescent="0.25">
      <c r="A383" s="5" t="s">
        <v>640</v>
      </c>
      <c r="B383" s="5" t="s">
        <v>641</v>
      </c>
      <c r="C383" s="6">
        <v>9780017.5099999998</v>
      </c>
    </row>
    <row r="384" spans="1:3" hidden="1" x14ac:dyDescent="0.25">
      <c r="A384" s="5" t="s">
        <v>642</v>
      </c>
      <c r="B384" s="5" t="s">
        <v>643</v>
      </c>
      <c r="C384" s="6">
        <v>1479462973.52</v>
      </c>
    </row>
    <row r="385" spans="1:3" hidden="1" x14ac:dyDescent="0.25">
      <c r="A385" s="5" t="s">
        <v>35</v>
      </c>
      <c r="B385" s="5" t="s">
        <v>619</v>
      </c>
      <c r="C385" s="6">
        <v>1479314546.8900001</v>
      </c>
    </row>
    <row r="386" spans="1:3" x14ac:dyDescent="0.25">
      <c r="A386" s="5" t="s">
        <v>35</v>
      </c>
      <c r="B386" s="5" t="s">
        <v>29</v>
      </c>
      <c r="C386" s="6">
        <v>-151075456.65000001</v>
      </c>
    </row>
    <row r="387" spans="1:3" x14ac:dyDescent="0.25">
      <c r="A387" s="5" t="s">
        <v>35</v>
      </c>
      <c r="B387" s="5" t="s">
        <v>644</v>
      </c>
      <c r="C387" s="6">
        <v>-151075456.65000001</v>
      </c>
    </row>
    <row r="388" spans="1:3" x14ac:dyDescent="0.25">
      <c r="A388" s="5" t="s">
        <v>35</v>
      </c>
      <c r="B388" s="5" t="s">
        <v>35</v>
      </c>
      <c r="C388" s="6"/>
    </row>
    <row r="389" spans="1:3" x14ac:dyDescent="0.25">
      <c r="A389" s="5" t="s">
        <v>35</v>
      </c>
      <c r="B389" s="5" t="s">
        <v>35</v>
      </c>
      <c r="C3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Resultados</vt:lpstr>
      <vt:lpstr>BG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Jefatura de Contabilidad</cp:lastModifiedBy>
  <cp:lastPrinted>2020-09-14T16:15:20Z</cp:lastPrinted>
  <dcterms:created xsi:type="dcterms:W3CDTF">2019-09-20T21:39:35Z</dcterms:created>
  <dcterms:modified xsi:type="dcterms:W3CDTF">2020-10-16T16:58:32Z</dcterms:modified>
</cp:coreProperties>
</file>