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\FORMATOS\formatos nuevos\NUEVOS FORMATOS DE JURIDICO\TERMINADOS\FRACCIONES XLVIII\XLVIIIB\LINIA NUEVE\"/>
    </mc:Choice>
  </mc:AlternateContent>
  <bookViews>
    <workbookView xWindow="0" yWindow="0" windowWidth="28800" windowHeight="12435" tabRatio="1000"/>
  </bookViews>
  <sheets>
    <sheet name="Mantto 2016 ok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#N/A</definedName>
    <definedName name="\b">#N/A</definedName>
    <definedName name="\C" localSheetId="0">[1]asa!#REF!</definedName>
    <definedName name="\C">[1]asa!#REF!</definedName>
    <definedName name="\D" localSheetId="0">#REF!</definedName>
    <definedName name="\D">#REF!</definedName>
    <definedName name="\e" localSheetId="0">[2]ANEXO8!#REF!</definedName>
    <definedName name="\e">[2]ANEXO8!#REF!</definedName>
    <definedName name="\g" localSheetId="0">#REF!</definedName>
    <definedName name="\g">#REF!</definedName>
    <definedName name="\i">#N/A</definedName>
    <definedName name="\P" localSheetId="0">[1]asa!#REF!</definedName>
    <definedName name="\P">[1]asa!#REF!</definedName>
    <definedName name="\r" localSheetId="0">'[3]09182'!#REF!</definedName>
    <definedName name="\r">'[3]09182'!#REF!</definedName>
    <definedName name="\s" localSheetId="0">#REF!</definedName>
    <definedName name="\s">#REF!</definedName>
    <definedName name="\T" localSheetId="0">[1]asa!#REF!</definedName>
    <definedName name="\T">[1]asa!#REF!</definedName>
    <definedName name="__123Graph_A" localSheetId="0" hidden="1">[4]PROFORMA!#REF!</definedName>
    <definedName name="__123Graph_A" hidden="1">[4]PROFORMA!#REF!</definedName>
    <definedName name="__123Graph_B" localSheetId="0" hidden="1">[4]PROFORMA!#REF!</definedName>
    <definedName name="__123Graph_B" hidden="1">[4]PROFORMA!#REF!</definedName>
    <definedName name="__123Graph_C" localSheetId="0" hidden="1">[4]PROFORMA!#REF!</definedName>
    <definedName name="__123Graph_C" hidden="1">[4]PROFORMA!#REF!</definedName>
    <definedName name="__123Graph_D" localSheetId="0" hidden="1">[4]PROFORMA!#REF!</definedName>
    <definedName name="__123Graph_D" hidden="1">[4]PROFORMA!#REF!</definedName>
    <definedName name="__123Graph_E" localSheetId="0" hidden="1">[4]PROFORMA!#REF!</definedName>
    <definedName name="__123Graph_E" hidden="1">[4]PROFORMA!#REF!</definedName>
    <definedName name="__123Graph_F" localSheetId="0" hidden="1">[4]PROFORMA!#REF!</definedName>
    <definedName name="__123Graph_F" hidden="1">[4]PROFORMA!#REF!</definedName>
    <definedName name="__123Graph_X" localSheetId="0" hidden="1">[4]PROFORMA!#REF!</definedName>
    <definedName name="__123Graph_X" hidden="1">[4]PROFORMA!#REF!</definedName>
    <definedName name="_512_100_421_3301" localSheetId="0">#REF!</definedName>
    <definedName name="_512_100_421_3301">#REF!</definedName>
    <definedName name="_513_100_545.3301" localSheetId="0">#REF!</definedName>
    <definedName name="_513_100_545.3301">#REF!</definedName>
    <definedName name="_521_100_611_3301" localSheetId="0">#REF!</definedName>
    <definedName name="_521_100_611_3301">#REF!</definedName>
    <definedName name="_AD2001">[5]ftoh!$A$1:$Z$373</definedName>
    <definedName name="_ANE1" localSheetId="0">#REF!</definedName>
    <definedName name="_ANE1">#REF!</definedName>
    <definedName name="_AP02">[6]ftoh!$AO$13</definedName>
    <definedName name="_AP2">[6]ftoh!$AJ$5</definedName>
    <definedName name="_F" localSheetId="0">#REF!</definedName>
    <definedName name="_F">#REF!</definedName>
    <definedName name="_Order1" hidden="1">0</definedName>
    <definedName name="_Order2" hidden="1">255</definedName>
    <definedName name="_R">#N/A</definedName>
    <definedName name="_RP02">[6]ftoh!$AO$13</definedName>
    <definedName name="_RP2">[6]ftoh!$AO$3:$AO$10</definedName>
    <definedName name="_TAR141" localSheetId="0">#REF!</definedName>
    <definedName name="_TAR141">#REF!</definedName>
    <definedName name="_TDC2001">'[7]Tipos de Cambio'!$C$4</definedName>
    <definedName name="_z1">[8]ftoh!$AJ$4</definedName>
    <definedName name="_z2">[8]ftoh!$AJ$5</definedName>
    <definedName name="A">[9]ftoh!$AJ$5</definedName>
    <definedName name="A_impresión_IM">#REF!</definedName>
    <definedName name="ABRIL" localSheetId="0">#REF!</definedName>
    <definedName name="ABRIL">#REF!</definedName>
    <definedName name="ADANTERIOR">[5]ftoh!$AJ$4</definedName>
    <definedName name="AFECTACION">[10]ftoh!$A$1:$Z$373</definedName>
    <definedName name="AGOSTO" localSheetId="0">#REF!</definedName>
    <definedName name="AGOSTO">#REF!</definedName>
    <definedName name="aicm" localSheetId="0">[1]asa!#REF!</definedName>
    <definedName name="aicm">[1]asa!#REF!</definedName>
    <definedName name="ANPI">[11]ftoh!$A$1:$Z$373</definedName>
    <definedName name="AP">[12]ftoh!$AJ$5</definedName>
    <definedName name="API">[11]ftoh!$AJ$4</definedName>
    <definedName name="APIL">[13]ftoh!$AJ$4</definedName>
    <definedName name="APISF" localSheetId="0">#REF!</definedName>
    <definedName name="APISF">#REF!</definedName>
    <definedName name="area">#REF!</definedName>
    <definedName name="_xlnm.Print_Area" localSheetId="0">'Mantto 2016 ok '!$C$4:$Q$63</definedName>
    <definedName name="B">[14]ftoh!$AO$3:$AO$10</definedName>
    <definedName name="bancos">#N/A</definedName>
    <definedName name="BASE" localSheetId="0">#REF!</definedName>
    <definedName name="BASE">#REF!</definedName>
    <definedName name="C_">[14]ftoh!$AJ$4</definedName>
    <definedName name="CD">[9]ftoh!$AJ$4</definedName>
    <definedName name="CREDITO" localSheetId="0">#REF!</definedName>
    <definedName name="CREDITO">#REF!</definedName>
    <definedName name="_xlnm.Criteria" localSheetId="0">#REF!</definedName>
    <definedName name="_xlnm.Criteria">#REF!</definedName>
    <definedName name="cuadra">[8]ftoh!$A$1:$Z$373</definedName>
    <definedName name="CUADRO">[14]ftoh!$A$1:$Z$373</definedName>
    <definedName name="D">[14]ftoh!$AJ$5</definedName>
    <definedName name="dd">[15]ftoh!$AJ$5</definedName>
    <definedName name="ddddd">[15]ftoh!$AJ$5</definedName>
    <definedName name="DF">[9]ftoh!$AO$3:$AO$10</definedName>
    <definedName name="diciem">[6]ftoh!$AJ$4</definedName>
    <definedName name="DICIEMBRE" localSheetId="0">#REF!</definedName>
    <definedName name="DICIEMBRE">#REF!</definedName>
    <definedName name="e">[16]ftoh!$A$1:$Z$373</definedName>
    <definedName name="edo">[6]ftoh!$AO$13</definedName>
    <definedName name="EdoRes" localSheetId="0">#REF!</definedName>
    <definedName name="EdoRes">#REF!</definedName>
    <definedName name="EDORES1" localSheetId="0">#REF!</definedName>
    <definedName name="EDORES1">#REF!</definedName>
    <definedName name="ENERO" localSheetId="0">#REF!</definedName>
    <definedName name="ENERO">#REF!</definedName>
    <definedName name="FEBRERO" localSheetId="0">#REF!</definedName>
    <definedName name="FEBRERO">#REF!</definedName>
    <definedName name="FF">[17]ftoh!$A$1:$Z$373</definedName>
    <definedName name="FFFF">[8]ftoh!$A$1:$Z$373</definedName>
    <definedName name="FFFFFF">[8]ftoh!$AJ$5</definedName>
    <definedName name="FFFGD">[17]ftoh!$AJ$5</definedName>
    <definedName name="flavio">[18]ftoh!$AJ$4</definedName>
    <definedName name="FLU">[19]ftoh!$AJ$5</definedName>
    <definedName name="Flujo" localSheetId="0">#REF!</definedName>
    <definedName name="Flujo">#REF!</definedName>
    <definedName name="G">[20]ftoh!$AO$3:$AO$10</definedName>
    <definedName name="GASTOS2002">[21]ftoh!$AJ$5</definedName>
    <definedName name="GTOS2002">[21]ftoh!$AO$13</definedName>
    <definedName name="H" localSheetId="0">#REF!</definedName>
    <definedName name="H">#REF!</definedName>
    <definedName name="HG">[9]ftoh!$AO$13</definedName>
    <definedName name="I">[9]ftoh!$AO$13</definedName>
    <definedName name="IDOS" localSheetId="0">#REF!</definedName>
    <definedName name="IDOS">#REF!</definedName>
    <definedName name="Imprimir_área_IM">#REF!</definedName>
    <definedName name="J">[9]ftoh!$AJ$5</definedName>
    <definedName name="JORGE">[22]ftoh!$AO$3:$AO$10</definedName>
    <definedName name="JULIO" localSheetId="0">#REF!</definedName>
    <definedName name="JULIO">#REF!</definedName>
    <definedName name="JUNIO" localSheetId="0">#REF!</definedName>
    <definedName name="JUNIO">#REF!</definedName>
    <definedName name="K">[9]ftoh!$AO$13</definedName>
    <definedName name="L">[9]ftoh!$AO$3:$AO$10</definedName>
    <definedName name="LM">[9]ftoh!$A$1:$Z$373</definedName>
    <definedName name="M">[6]ftoh!$AO$3:$AO$10</definedName>
    <definedName name="macra">[8]ftoh!$AO$13</definedName>
    <definedName name="MACRO">[14]ftoh!$AO$13</definedName>
    <definedName name="MARZO" localSheetId="0">#REF!</definedName>
    <definedName name="MARZO">#REF!</definedName>
    <definedName name="MAYO" localSheetId="0">#REF!</definedName>
    <definedName name="MAYO">#REF!</definedName>
    <definedName name="mntto">[20]ftoh!$A$1:$Z$373</definedName>
    <definedName name="N">#N/A</definedName>
    <definedName name="N_O_M_B_R_E" localSheetId="0">#REF!</definedName>
    <definedName name="N_O_M_B_R_E">#REF!</definedName>
    <definedName name="norma" localSheetId="0">#REF!</definedName>
    <definedName name="norma">#REF!</definedName>
    <definedName name="normatividad">#REF!</definedName>
    <definedName name="NOVBRE." localSheetId="0">#REF!</definedName>
    <definedName name="NOVBRE.">#REF!</definedName>
    <definedName name="nueva" localSheetId="0">#REF!</definedName>
    <definedName name="nueva">#REF!</definedName>
    <definedName name="Ñ">[23]ftoh!$AJ$4</definedName>
    <definedName name="O">[23]ftoh!$A$1:$Z$373</definedName>
    <definedName name="OCTUBRE" localSheetId="0">#REF!</definedName>
    <definedName name="OCTUBRE">#REF!</definedName>
    <definedName name="P">[23]ftoh!$AJ$5</definedName>
    <definedName name="Partidas" localSheetId="0">#REF!</definedName>
    <definedName name="Partidas">#REF!</definedName>
    <definedName name="PIN">[24]ftoh!$AO$3:$AO$10</definedName>
    <definedName name="ppppp">[25]ESTADOS!$A$1:$IV$3,[25]ESTADOS!$A$1:$A$65536</definedName>
    <definedName name="PRE" localSheetId="0">'[26]PP-04'!#REF!</definedName>
    <definedName name="PRE">'[26]PP-04'!#REF!</definedName>
    <definedName name="Q">[27]ftoh!$AJ$4</definedName>
    <definedName name="R.F.C." localSheetId="0">#REF!</definedName>
    <definedName name="R.F.C.">#REF!</definedName>
    <definedName name="RANIMP" localSheetId="0">#REF!</definedName>
    <definedName name="RANIMP">#REF!</definedName>
    <definedName name="RAUL">#REF!</definedName>
    <definedName name="reseco">[15]ftoh!$AO$3:$AO$10</definedName>
    <definedName name="RESUMEN">[28]ftoh!$A$1:$Z$373</definedName>
    <definedName name="RPANTERIOR">[5]ftoh!$AO$3:$AO$10</definedName>
    <definedName name="S">#N/A</definedName>
    <definedName name="SD">[9]ftoh!$AJ$5</definedName>
    <definedName name="SEP" localSheetId="0">'[26]PP-04'!#REF!</definedName>
    <definedName name="SEP">'[26]PP-04'!#REF!</definedName>
    <definedName name="SEPTIEMB." localSheetId="0">#REF!</definedName>
    <definedName name="SEPTIEMB.">#REF!</definedName>
    <definedName name="T">[23]ftoh!$AO$13</definedName>
    <definedName name="T_O_T_A_L" localSheetId="0">#REF!</definedName>
    <definedName name="T_O_T_A_L">#REF!</definedName>
    <definedName name="TAR141A" localSheetId="0">#REF!</definedName>
    <definedName name="TAR141A">#REF!</definedName>
    <definedName name="TAR141B" localSheetId="0">#REF!</definedName>
    <definedName name="TAR141B">#REF!</definedName>
    <definedName name="Tarifa" localSheetId="0">#REF!</definedName>
    <definedName name="Tarifa">#REF!</definedName>
    <definedName name="TITULO">#N/A</definedName>
    <definedName name="Títulos_a_imprimir_IM">[29]ESTADOS!$A$1:$IV$3,[29]ESTADOS!$A$1:$A$65536</definedName>
    <definedName name="TRIM2">'[30]09182'!$A$20:$X$71</definedName>
    <definedName name="U">[27]ftoh!$A$1:$Z$373</definedName>
    <definedName name="V">[27]ftoh!$AJ$5</definedName>
    <definedName name="W">[9]ftoh!$AJ$4</definedName>
    <definedName name="WEWR">'[3]09182'!#REF!</definedName>
    <definedName name="x">[23]ftoh!$AO$3:$AO$10</definedName>
    <definedName name="Y">[27]ftoh!$AO$13</definedName>
    <definedName name="Z">[9]ftoh!$A$1:$Z$373</definedName>
  </definedNames>
  <calcPr calcId="152511"/>
</workbook>
</file>

<file path=xl/calcChain.xml><?xml version="1.0" encoding="utf-8"?>
<calcChain xmlns="http://schemas.openxmlformats.org/spreadsheetml/2006/main">
  <c r="D16" i="1" l="1"/>
  <c r="D33" i="1"/>
  <c r="D36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E33" i="1"/>
  <c r="F33" i="1"/>
  <c r="F36" i="1"/>
  <c r="G33" i="1"/>
  <c r="G36" i="1"/>
  <c r="H33" i="1"/>
  <c r="I33" i="1"/>
  <c r="I36" i="1"/>
  <c r="J33" i="1"/>
  <c r="J36" i="1"/>
  <c r="K33" i="1"/>
  <c r="K36" i="1"/>
  <c r="L33" i="1"/>
  <c r="M33" i="1"/>
  <c r="N33" i="1"/>
  <c r="N36" i="1"/>
  <c r="O33" i="1"/>
  <c r="O36" i="1"/>
  <c r="P33" i="1"/>
  <c r="E36" i="1"/>
  <c r="E59" i="1"/>
  <c r="H36" i="1"/>
  <c r="L36" i="1"/>
  <c r="M36" i="1"/>
  <c r="P36" i="1"/>
  <c r="P46" i="1"/>
  <c r="Q46" i="1"/>
  <c r="N47" i="1"/>
  <c r="Q48" i="1"/>
  <c r="I49" i="1"/>
  <c r="I53" i="1"/>
  <c r="J49" i="1"/>
  <c r="K49" i="1"/>
  <c r="L49" i="1"/>
  <c r="M49" i="1"/>
  <c r="M53" i="1"/>
  <c r="M59" i="1"/>
  <c r="N49" i="1"/>
  <c r="O49" i="1"/>
  <c r="P49" i="1"/>
  <c r="P53" i="1"/>
  <c r="P59" i="1"/>
  <c r="O50" i="1"/>
  <c r="Q50" i="1"/>
  <c r="J51" i="1"/>
  <c r="K51" i="1"/>
  <c r="L51" i="1"/>
  <c r="M51" i="1"/>
  <c r="N51" i="1"/>
  <c r="D53" i="1"/>
  <c r="E53" i="1"/>
  <c r="F53" i="1"/>
  <c r="G53" i="1"/>
  <c r="H53" i="1"/>
  <c r="H59" i="1"/>
  <c r="J53" i="1"/>
  <c r="K53" i="1"/>
  <c r="N53" i="1"/>
  <c r="O51" i="1"/>
  <c r="L53" i="1"/>
  <c r="L59" i="1"/>
  <c r="I59" i="1"/>
  <c r="O53" i="1"/>
  <c r="O59" i="1"/>
  <c r="N59" i="1"/>
  <c r="Q33" i="1"/>
  <c r="Q36" i="1"/>
  <c r="Q53" i="1"/>
  <c r="D59" i="1"/>
  <c r="K59" i="1"/>
  <c r="G59" i="1"/>
  <c r="J59" i="1"/>
  <c r="F59" i="1"/>
  <c r="Q59" i="1"/>
</calcChain>
</file>

<file path=xl/sharedStrings.xml><?xml version="1.0" encoding="utf-8"?>
<sst xmlns="http://schemas.openxmlformats.org/spreadsheetml/2006/main" count="46" uniqueCount="46">
  <si>
    <t>T O T A L</t>
  </si>
  <si>
    <t>ENDEUDAMIENTO (O DESENDEUDAMIENTO) NETO</t>
  </si>
  <si>
    <t>SUMA CAPITULO 6000</t>
  </si>
  <si>
    <t>Construcción de vialidades, obras complementarias e iluminación de acceso al recinto portuario</t>
  </si>
  <si>
    <t>Pavimentacion de patio de maniobras y construccion de oficinas en area adyacente a bodega multifuncional.</t>
  </si>
  <si>
    <t xml:space="preserve">Dragado de mantenimiento en canal y dársenas (600,000.00 m3) </t>
  </si>
  <si>
    <t>K000</t>
  </si>
  <si>
    <t>OBRAS DE CONSTRUCCIÓN DE INGENIERÍA CIVIL</t>
  </si>
  <si>
    <t>OBRA PÚBLICA</t>
  </si>
  <si>
    <t>TOTAL 3000</t>
  </si>
  <si>
    <t>SUMA CAPÍTULO 3000 CONTEMPLADO</t>
  </si>
  <si>
    <t>Mantenimiento a escolleras norte y sur</t>
  </si>
  <si>
    <t>Mantenimiento a la bodega de usos multiples.(1 p.g.) mantenimiento a techumbre, pintura y areas exteriores</t>
  </si>
  <si>
    <t>Mantenimiento al muelle fiscal, dragas y duques de alba de la apitux (1 p.g.)  incluye mantenimiento a defensas, bitas y estructura en general.</t>
  </si>
  <si>
    <t xml:space="preserve"> </t>
  </si>
  <si>
    <t>Mantenimiento a la bodega de transito (1 p.g.)</t>
  </si>
  <si>
    <t>Mantenimiento general de instalaciones menores (1 p.g.)</t>
  </si>
  <si>
    <t>Mantenimiento a plantas de tratamiento de aguas residuales (4 pzas.)</t>
  </si>
  <si>
    <t>Mantenimiento a las áreas de protección y seguridad de las instalaciones del recinto portuario (1 p.g.)(construcción de barda ciclonica y sistema de acceso electronico)</t>
  </si>
  <si>
    <t>Mantenimiento preventivo y correctivo del sistema  electrico y alumbrado en patios del Recinto Portuario y plantas de emergencia. (incluye cambio luminarias por luminarias ecologicas)</t>
  </si>
  <si>
    <t>Mantenimiento a subestación eléctrica y red de distribución subterranea en media tensión (1 p. global) se incluye sistema en media tension</t>
  </si>
  <si>
    <t>Mantenimiento como apoyo a instalaciones de la Aduana (1 p.g.)</t>
  </si>
  <si>
    <t>Desazolve y limpieza de drenes (2000.00 m.l.)</t>
  </si>
  <si>
    <t>Pintura general en edificios (12000 m2)</t>
  </si>
  <si>
    <t>Mantenimiento de áreas verdes (16,000.00 m2)(incluye limpieza de patios y malla perimetral)</t>
  </si>
  <si>
    <t>Mantenimiento al señalamiento marítimo(1 p.g.).incluye baliza del arrecife de en medio</t>
  </si>
  <si>
    <t>MANTENIMIENTO Y CONSERVACION DE INMUEBLES</t>
  </si>
  <si>
    <t>SERVICIOS GENERALES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</si>
  <si>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</si>
  <si>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</si>
  <si>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</si>
  <si>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</si>
  <si>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</si>
  <si>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</si>
  <si>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</si>
  <si>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</si>
  <si>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</si>
  <si>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</si>
  <si>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</si>
  <si>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</si>
  <si>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</si>
  <si>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 xml:space="preserve">O B R A </t>
  </si>
  <si>
    <t>PARTIDA</t>
  </si>
  <si>
    <t>( PESOS )</t>
  </si>
  <si>
    <t>PROGRAMA DE MANTENIMIENTO  DEL EJERCICIO DEL 2016</t>
  </si>
  <si>
    <t>ADMINISTRACIÓN PORTUARIA INTEGRAL DE TUXPAN,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</si>
</sst>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 ;[Red]\-#,##0\ "/>
    <numFmt numFmtId="165" formatCode="0.0%"/>
    <numFmt numFmtId="166" formatCode="_-* #,##0.00\ _p_t_a_-;\-* #,##0.00\ _p_t_a_-;_-* &quot;-&quot;??\ _p_t_a_-;_-@_-"/>
    <numFmt numFmtId="167" formatCode="_-* #,##0.00\ _D_M_-;\-* #,##0.00\ _D_M_-;_-* &quot;-&quot;??\ _D_M_-;_-@_-"/>
    <numFmt numFmtId="168" formatCode="_(* #,##0.00_);_(* \(#,##0.00\);_(* &quot;-&quot;??_);_(@_)"/>
    <numFmt numFmtId="169" formatCode="_-* #,##0.00\ [$€]_-;\-* #,##0.00\ [$€]_-;_-* &quot;-&quot;??\ [$€]_-;_-@_-"/>
    <numFmt numFmtId="170" formatCode="&quot;$&quot;#,##0\ ;\(&quot;$&quot;#,##0\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Modern"/>
      <family val="3"/>
      <charset val="255"/>
    </font>
    <font>
      <b/>
      <sz val="8"/>
      <name val="Arial"/>
      <family val="2"/>
    </font>
    <font>
      <i/>
      <sz val="8"/>
      <name val="Arial"/>
      <family val="2"/>
    </font>
    <font>
      <sz val="10"/>
      <color indexed="51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7" fillId="0" borderId="0"/>
    <xf numFmtId="0" fontId="3" fillId="0" borderId="0"/>
    <xf numFmtId="3" fontId="16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Border="1"/>
    <xf numFmtId="4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5" fontId="3" fillId="0" borderId="0" xfId="3" applyNumberFormat="1" applyBorder="1"/>
    <xf numFmtId="0" fontId="3" fillId="0" borderId="0" xfId="0" applyFont="1" applyBorder="1" applyAlignment="1">
      <alignment horizontal="left"/>
    </xf>
    <xf numFmtId="164" fontId="2" fillId="0" borderId="0" xfId="0" applyNumberFormat="1" applyFont="1" applyBorder="1"/>
    <xf numFmtId="166" fontId="3" fillId="0" borderId="0" xfId="4" applyBorder="1"/>
    <xf numFmtId="164" fontId="2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2" xfId="0" applyNumberFormat="1" applyBorder="1" applyAlignment="1">
      <alignment horizontal="justify"/>
    </xf>
    <xf numFmtId="0" fontId="2" fillId="0" borderId="2" xfId="0" applyFont="1" applyBorder="1" applyAlignment="1">
      <alignment horizontal="justify"/>
    </xf>
    <xf numFmtId="0" fontId="0" fillId="0" borderId="2" xfId="0" applyBorder="1"/>
    <xf numFmtId="4" fontId="4" fillId="0" borderId="1" xfId="0" applyNumberFormat="1" applyFont="1" applyBorder="1"/>
    <xf numFmtId="4" fontId="4" fillId="0" borderId="2" xfId="0" applyNumberFormat="1" applyFont="1" applyBorder="1"/>
    <xf numFmtId="0" fontId="5" fillId="0" borderId="2" xfId="0" applyFont="1" applyBorder="1"/>
    <xf numFmtId="4" fontId="6" fillId="0" borderId="4" xfId="0" applyNumberFormat="1" applyFont="1" applyBorder="1"/>
    <xf numFmtId="4" fontId="6" fillId="0" borderId="5" xfId="0" applyNumberFormat="1" applyFont="1" applyBorder="1"/>
    <xf numFmtId="4" fontId="0" fillId="0" borderId="5" xfId="0" applyNumberFormat="1" applyBorder="1"/>
    <xf numFmtId="0" fontId="5" fillId="0" borderId="5" xfId="0" applyFont="1" applyBorder="1"/>
    <xf numFmtId="0" fontId="0" fillId="0" borderId="6" xfId="0" applyBorder="1" applyAlignment="1">
      <alignment horizontal="center"/>
    </xf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10" xfId="0" applyNumberFormat="1" applyBorder="1"/>
    <xf numFmtId="4" fontId="0" fillId="0" borderId="11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4" fontId="7" fillId="0" borderId="1" xfId="0" applyNumberFormat="1" applyFont="1" applyBorder="1"/>
    <xf numFmtId="4" fontId="8" fillId="0" borderId="2" xfId="0" applyNumberFormat="1" applyFont="1" applyBorder="1"/>
    <xf numFmtId="9" fontId="8" fillId="0" borderId="2" xfId="3" applyFont="1" applyBorder="1"/>
    <xf numFmtId="9" fontId="3" fillId="0" borderId="2" xfId="3" applyFont="1" applyBorder="1"/>
    <xf numFmtId="4" fontId="3" fillId="0" borderId="2" xfId="0" applyNumberFormat="1" applyFont="1" applyBorder="1"/>
    <xf numFmtId="4" fontId="9" fillId="0" borderId="2" xfId="0" applyNumberFormat="1" applyFont="1" applyBorder="1"/>
    <xf numFmtId="4" fontId="10" fillId="0" borderId="2" xfId="0" applyNumberFormat="1" applyFont="1" applyBorder="1"/>
    <xf numFmtId="0" fontId="3" fillId="0" borderId="2" xfId="0" applyFont="1" applyBorder="1" applyAlignment="1">
      <alignment horizontal="left"/>
    </xf>
    <xf numFmtId="4" fontId="3" fillId="0" borderId="1" xfId="0" applyNumberFormat="1" applyFont="1" applyBorder="1"/>
    <xf numFmtId="4" fontId="11" fillId="0" borderId="2" xfId="0" applyNumberFormat="1" applyFont="1" applyBorder="1"/>
    <xf numFmtId="0" fontId="3" fillId="0" borderId="2" xfId="0" applyFont="1" applyBorder="1" applyAlignment="1">
      <alignment horizontal="left" wrapText="1"/>
    </xf>
    <xf numFmtId="9" fontId="0" fillId="0" borderId="2" xfId="3" applyFont="1" applyBorder="1"/>
    <xf numFmtId="9" fontId="9" fillId="0" borderId="2" xfId="3" applyFont="1" applyBorder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4" fontId="5" fillId="0" borderId="1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justify" vertical="justify"/>
    </xf>
    <xf numFmtId="0" fontId="2" fillId="0" borderId="3" xfId="0" applyFont="1" applyBorder="1" applyAlignment="1">
      <alignment horizontal="center"/>
    </xf>
    <xf numFmtId="4" fontId="2" fillId="0" borderId="0" xfId="0" applyNumberFormat="1" applyFont="1" applyFill="1" applyBorder="1"/>
    <xf numFmtId="167" fontId="2" fillId="0" borderId="13" xfId="1" applyFont="1" applyBorder="1"/>
    <xf numFmtId="167" fontId="2" fillId="0" borderId="14" xfId="1" applyFont="1" applyBorder="1"/>
    <xf numFmtId="167" fontId="2" fillId="0" borderId="14" xfId="1" applyFont="1" applyBorder="1" applyAlignment="1"/>
    <xf numFmtId="167" fontId="2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4" fontId="2" fillId="0" borderId="16" xfId="0" applyNumberFormat="1" applyFont="1" applyFill="1" applyBorder="1"/>
    <xf numFmtId="167" fontId="2" fillId="0" borderId="7" xfId="1" applyFont="1" applyBorder="1" applyAlignment="1">
      <alignment horizontal="right"/>
    </xf>
    <xf numFmtId="167" fontId="2" fillId="0" borderId="8" xfId="1" applyFont="1" applyBorder="1"/>
    <xf numFmtId="167" fontId="2" fillId="0" borderId="8" xfId="1" applyFont="1" applyBorder="1" applyAlignment="1">
      <alignment horizontal="right"/>
    </xf>
    <xf numFmtId="167" fontId="2" fillId="0" borderId="8" xfId="1" applyFont="1" applyBorder="1" applyAlignment="1">
      <alignment horizontal="center"/>
    </xf>
    <xf numFmtId="4" fontId="0" fillId="0" borderId="17" xfId="0" applyNumberFormat="1" applyBorder="1"/>
    <xf numFmtId="4" fontId="0" fillId="0" borderId="11" xfId="0" applyNumberFormat="1" applyBorder="1" applyAlignment="1">
      <alignment horizontal="center"/>
    </xf>
    <xf numFmtId="0" fontId="3" fillId="0" borderId="11" xfId="0" applyFont="1" applyBorder="1" applyAlignment="1">
      <alignment horizontal="left"/>
    </xf>
    <xf numFmtId="4" fontId="0" fillId="0" borderId="18" xfId="0" applyNumberFormat="1" applyBorder="1"/>
    <xf numFmtId="0" fontId="3" fillId="0" borderId="2" xfId="0" applyFont="1" applyBorder="1" applyAlignment="1">
      <alignment horizontal="justify" vertical="center" wrapText="1"/>
    </xf>
    <xf numFmtId="166" fontId="3" fillId="0" borderId="2" xfId="4" applyFont="1" applyBorder="1" applyAlignment="1">
      <alignment horizontal="justify" vertical="center" wrapText="1"/>
    </xf>
    <xf numFmtId="166" fontId="3" fillId="0" borderId="2" xfId="4" applyFont="1" applyBorder="1" applyAlignment="1">
      <alignment horizontal="right" vertical="center" wrapText="1"/>
    </xf>
    <xf numFmtId="166" fontId="3" fillId="0" borderId="11" xfId="4" applyFont="1" applyFill="1" applyBorder="1" applyAlignment="1">
      <alignment horizontal="right" vertical="center" wrapText="1"/>
    </xf>
    <xf numFmtId="0" fontId="3" fillId="0" borderId="0" xfId="0" applyFont="1" applyBorder="1"/>
    <xf numFmtId="166" fontId="3" fillId="0" borderId="2" xfId="4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" fontId="3" fillId="0" borderId="2" xfId="5" applyNumberFormat="1" applyFont="1" applyFill="1" applyBorder="1" applyAlignment="1">
      <alignment vertical="center"/>
    </xf>
    <xf numFmtId="4" fontId="0" fillId="0" borderId="2" xfId="0" applyNumberFormat="1" applyBorder="1" applyAlignment="1">
      <alignment horizontal="right"/>
    </xf>
    <xf numFmtId="4" fontId="0" fillId="0" borderId="0" xfId="0" applyNumberFormat="1" applyFill="1" applyBorder="1"/>
    <xf numFmtId="0" fontId="3" fillId="0" borderId="2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3" fillId="0" borderId="2" xfId="0" applyFont="1" applyBorder="1" applyAlignment="1">
      <alignment wrapText="1"/>
    </xf>
    <xf numFmtId="4" fontId="3" fillId="0" borderId="2" xfId="5" applyNumberFormat="1" applyFont="1" applyFill="1" applyBorder="1" applyAlignment="1">
      <alignment vertical="center" wrapText="1"/>
    </xf>
    <xf numFmtId="4" fontId="0" fillId="0" borderId="1" xfId="0" applyNumberFormat="1" applyFill="1" applyBorder="1"/>
    <xf numFmtId="4" fontId="0" fillId="0" borderId="2" xfId="0" applyNumberFormat="1" applyFill="1" applyBorder="1"/>
    <xf numFmtId="4" fontId="3" fillId="0" borderId="2" xfId="5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0" fillId="0" borderId="3" xfId="0" applyFill="1" applyBorder="1" applyAlignment="1">
      <alignment horizontal="center"/>
    </xf>
    <xf numFmtId="4" fontId="3" fillId="0" borderId="2" xfId="0" applyNumberFormat="1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10" fontId="0" fillId="0" borderId="2" xfId="2" applyNumberFormat="1" applyFont="1" applyBorder="1"/>
    <xf numFmtId="0" fontId="0" fillId="0" borderId="18" xfId="0" applyBorder="1"/>
    <xf numFmtId="0" fontId="0" fillId="0" borderId="19" xfId="0" applyBorder="1"/>
    <xf numFmtId="4" fontId="0" fillId="0" borderId="19" xfId="0" applyNumberFormat="1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2" borderId="21" xfId="0" applyFill="1" applyBorder="1"/>
    <xf numFmtId="4" fontId="0" fillId="2" borderId="21" xfId="0" applyNumberFormat="1" applyFill="1" applyBorder="1"/>
    <xf numFmtId="0" fontId="0" fillId="2" borderId="21" xfId="0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3" borderId="21" xfId="0" applyFill="1" applyBorder="1"/>
    <xf numFmtId="0" fontId="2" fillId="2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2" borderId="23" xfId="0" applyFill="1" applyBorder="1"/>
    <xf numFmtId="4" fontId="0" fillId="2" borderId="23" xfId="0" applyNumberFormat="1" applyFill="1" applyBorder="1"/>
    <xf numFmtId="0" fontId="0" fillId="2" borderId="23" xfId="0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3" borderId="23" xfId="0" applyFill="1" applyBorder="1"/>
    <xf numFmtId="0" fontId="2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3" fillId="0" borderId="0" xfId="0" applyFont="1" applyBorder="1" applyAlignment="1"/>
    <xf numFmtId="0" fontId="0" fillId="0" borderId="0" xfId="0" applyAlignment="1"/>
  </cellXfs>
  <cellStyles count="15">
    <cellStyle name="Cabecera 1" xfId="6"/>
    <cellStyle name="Cabecera 2" xfId="7"/>
    <cellStyle name="Euro" xfId="8"/>
    <cellStyle name="Fecha" xfId="9"/>
    <cellStyle name="Fijo" xfId="10"/>
    <cellStyle name="Millares" xfId="1" builtinId="3"/>
    <cellStyle name="Millares 2" xfId="4"/>
    <cellStyle name="Millares_FLUJO-BASICO" xfId="5"/>
    <cellStyle name="Monetario0" xfId="11"/>
    <cellStyle name="No-definido" xfId="12"/>
    <cellStyle name="Normal" xfId="0" builtinId="0"/>
    <cellStyle name="Normal 2" xfId="13"/>
    <cellStyle name="Porcentaje" xfId="2" builtinId="5"/>
    <cellStyle name="Porcentaje 2" xfId="3"/>
    <cellStyle name="Punto0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62</xdr:row>
      <xdr:rowOff>38100</xdr:rowOff>
    </xdr:from>
    <xdr:to>
      <xdr:col>4</xdr:col>
      <xdr:colOff>0</xdr:colOff>
      <xdr:row>70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86100" y="8515350"/>
          <a:ext cx="0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 ING. LEONARDO LAZO MARGAIN</a:t>
          </a:r>
          <a:endParaRPr lang="es-MX"/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64</xdr:row>
      <xdr:rowOff>57150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86100" y="8477250"/>
          <a:ext cx="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 ING. LEONARDO LAZO MARGAIN</a:t>
          </a:r>
          <a:endParaRPr lang="es-MX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-bembarq\c\Control%20de%20Gesti&#243;n%202000\Calendarios-2000\Flujos\FLUJOS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GUSTIN\FLUJOCAL\FTO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PPEF%202002\Api's\Madero\Soportes\API%20VALLARTA\cal98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cal98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Pef2000auto\REPLANT99\FTO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ficio3\COMPARTIDO\cal98\FTO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Pef2001\REPLANT99\FTO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\PEF'S\PEF98\FORMOFIC\FOROFADI\FTOH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MSOFFICE\EXCEL\AGUSTIN\FLUJOCAL\FTO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WINDOWS\TEMP\PRESUPUE\PEF'S\PEF98\FORMOFIC\FOROFADI\FTOH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Finanzas\PEF2002DEF\SIPEF2002%20SOPORTE%20V2\Pef2000auto\REPLANT99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ROCES98\PEF98\MIPOCT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CALPEF98.XLS\FTO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Finanzas\PEF2002ENTRECOORD\SIPEF2002%20SOPORTE\Pef2000auto\REPLANT99\FTO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nts%20and%20Settings/eramirez/Configuraci&#243;n%20local/Archivos%20temporales%20de%20Internet/Content.IE5/9G3RDIH5/FTO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%202001\MSOFFICE\EXCEL\CALPEF98.XLS\FTOH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I\CONSEJO\CONJUN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XPJUN\PRO96\S6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-sventura\mis%20document\Mis%20documentos\Replanteamientos%202001\Madero\cal98\FTOH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PY2001MAN\API\CONSEJO\CONJUN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ICE97\metas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l97\presupuestal\MTASTRI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TO11OCT\COP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A%2000%20SOPORTE\MSOFFICE\EXCEL\CALPEF98.XLS\FTO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urdes\PRESUPUESTO%202004\PPTO%20ORIGINAL%20SHCP\CONSOLIDADOS\Finanzas\Repla2002\Pef2000auto\REPLANT99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valbarra\c\WINDOWS\TEMP\Cfe%20Pidiregas%20Tomo%20IV%202001%20(1a.%20VER)%2001-1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l98\FTO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-ent-coord (Original)"/>
      <sheetName val="cons-ent-coord2(Original)"/>
      <sheetName val="cons-ent-coord (Mod-Aut)"/>
      <sheetName val="capufe"/>
      <sheetName val="capufe Escenario 1"/>
      <sheetName val="capufe Escenario 2"/>
      <sheetName val="capufe Escenario 2b"/>
      <sheetName val="capufe Escenario 3"/>
      <sheetName val="fnm"/>
      <sheetName val="fnm-comp99_2000 A"/>
      <sheetName val="fnm-rela-pasivos 2000"/>
      <sheetName val="fnm-comp99_2000 B"/>
      <sheetName val="asa"/>
      <sheetName val="sepomex"/>
      <sheetName val="telecomm"/>
      <sheetName val="telecomm-comparativo"/>
      <sheetName val="fidena"/>
      <sheetName val="seneam"/>
      <sheetName val="imt"/>
      <sheetName val="cft"/>
      <sheetName val="fit"/>
      <sheetName val="cons-apis"/>
      <sheetName val="Dos Bocas"/>
      <sheetName val="ense"/>
      <sheetName val="maza"/>
      <sheetName val="prog"/>
      <sheetName val="vall"/>
      <sheetName val="topo"/>
      <sheetName val="tuxp"/>
      <sheetName val="alta"/>
      <sheetName val="guay"/>
      <sheetName val="card"/>
      <sheetName val="manz"/>
      <sheetName val="made"/>
      <sheetName val="tamp"/>
      <sheetName val="vera"/>
      <sheetName val="coat"/>
      <sheetName val="cruz"/>
      <sheetName val="cons-grpos-aeroport"/>
      <sheetName val="Ser-Nte "/>
      <sheetName val="Acapulco"/>
      <sheetName val="Cd.Juárez"/>
      <sheetName val="Culiacán"/>
      <sheetName val="Chihua"/>
      <sheetName val="Durango"/>
      <sheetName val="Mtrrey"/>
      <sheetName val="Mazat"/>
      <sheetName val="Reyn"/>
      <sheetName val="SLP"/>
      <sheetName val="Tampico"/>
      <sheetName val="Torreón"/>
      <sheetName val="Zaca"/>
      <sheetName val="Zihua"/>
      <sheetName val="AICM"/>
      <sheetName val="Serv-CM"/>
      <sheetName val="cons-ent-coord"/>
      <sheetName val="cons-ent-coord2"/>
      <sheetName val="cons-ent-coord (mod)"/>
      <sheetName val="fnm-comp99_2000A"/>
      <sheetName val="EDORES"/>
      <sheetName val="cons-ent-coord_(Original)"/>
      <sheetName val="cons-ent-coord_(Mod-Aut)"/>
      <sheetName val="capufe_Escenario_1"/>
      <sheetName val="capufe_Escenario_2"/>
      <sheetName val="capufe_Escenario_2b"/>
      <sheetName val="capufe_Escenario_3"/>
      <sheetName val="fnm-comp99_2000_A"/>
      <sheetName val="fnm-rela-pasivos_2000"/>
      <sheetName val="fnm-comp99_2000_B"/>
      <sheetName val="Dos_Bocas"/>
      <sheetName val="Ser-Nte_"/>
      <sheetName val="Cd_Juárez"/>
      <sheetName val="cons-ent-coord_(mo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8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"/>
      <sheetName val="RESHIST"/>
      <sheetName val="IMPTOSXREC"/>
      <sheetName val="ANTPROVEED"/>
      <sheetName val="ACREDORES"/>
      <sheetName val="IMPUESTOS"/>
      <sheetName val="ANTCLIEN"/>
      <sheetName val="PPTO"/>
      <sheetName val="OBRAS"/>
      <sheetName val="OBRAS (2)"/>
      <sheetName val="MANTTO"/>
      <sheetName val="CAPITAL"/>
      <sheetName val="RESACT"/>
      <sheetName val="ESTADOS"/>
      <sheetName val="Hoja1"/>
      <sheetName val="Hoja14"/>
      <sheetName val="Hoja15"/>
      <sheetName val="Hoja16"/>
      <sheetName val="BALANCE_"/>
      <sheetName val="OBRAS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">
          <cell r="A1" t="str">
            <v>ADMINISTRACION PORTUARIA INTEGRAL DE MANZANILLO, S.A. DE C.V.</v>
          </cell>
        </row>
        <row r="2">
          <cell r="A2" t="str">
            <v>ACTUALIZACION ESTADO DE RESULTADOS</v>
          </cell>
        </row>
        <row r="3">
          <cell r="A3">
            <v>1998</v>
          </cell>
        </row>
        <row r="7">
          <cell r="A7" t="str">
            <v xml:space="preserve"> </v>
          </cell>
        </row>
        <row r="8">
          <cell r="A8" t="str">
            <v>INGRESOS POR:</v>
          </cell>
        </row>
        <row r="9">
          <cell r="A9" t="str">
            <v xml:space="preserve">    ATRAQUE</v>
          </cell>
        </row>
        <row r="10">
          <cell r="A10" t="str">
            <v xml:space="preserve">    EMBARQUE Y DESEMBARQUE</v>
          </cell>
        </row>
        <row r="11">
          <cell r="A11" t="str">
            <v xml:space="preserve">    MUELLAJE</v>
          </cell>
        </row>
        <row r="12">
          <cell r="A12" t="str">
            <v xml:space="preserve">    PUERTO</v>
          </cell>
        </row>
        <row r="13">
          <cell r="A13" t="str">
            <v>SUMA</v>
          </cell>
        </row>
        <row r="15">
          <cell r="A15" t="str">
            <v xml:space="preserve">    ALAMACENAJE</v>
          </cell>
        </row>
        <row r="16">
          <cell r="A16" t="str">
            <v xml:space="preserve">    CESIONES DE INFRAESTRUCTURA</v>
          </cell>
        </row>
        <row r="17">
          <cell r="A17" t="str">
            <v xml:space="preserve">    CONTRATOS POR PRESTACION DE SERV.</v>
          </cell>
        </row>
        <row r="18">
          <cell r="A18" t="str">
            <v xml:space="preserve">    PRESTACION DE SERVICIOS</v>
          </cell>
        </row>
        <row r="19">
          <cell r="A19" t="str">
            <v xml:space="preserve">   OTROS INGRESOS</v>
          </cell>
        </row>
        <row r="20">
          <cell r="A20" t="str">
            <v xml:space="preserve">      OTROS</v>
          </cell>
        </row>
        <row r="21">
          <cell r="A21" t="str">
            <v xml:space="preserve">      LICITACIONES</v>
          </cell>
        </row>
        <row r="22">
          <cell r="A22" t="str">
            <v>SUMA</v>
          </cell>
        </row>
        <row r="24">
          <cell r="A24" t="str">
            <v>TOTAL DE INGRESOS</v>
          </cell>
        </row>
        <row r="26">
          <cell r="A26" t="str">
            <v>COSTOS</v>
          </cell>
        </row>
        <row r="27">
          <cell r="A27" t="str">
            <v xml:space="preserve">    DE PUERTO</v>
          </cell>
        </row>
        <row r="28">
          <cell r="A28" t="str">
            <v xml:space="preserve">    DE MUELLE</v>
          </cell>
        </row>
        <row r="29">
          <cell r="A29" t="str">
            <v xml:space="preserve">    DE ATRAQUE</v>
          </cell>
        </row>
        <row r="30">
          <cell r="A30" t="str">
            <v xml:space="preserve">    COSTO POR SERVICIOS</v>
          </cell>
        </row>
        <row r="31">
          <cell r="A31" t="str">
            <v xml:space="preserve">    CESIONES</v>
          </cell>
        </row>
        <row r="32">
          <cell r="A32" t="str">
            <v>SUMA</v>
          </cell>
        </row>
        <row r="34">
          <cell r="A34" t="str">
            <v>UTILIDAD (PERDIDA) BRUTA</v>
          </cell>
        </row>
        <row r="36">
          <cell r="A36" t="str">
            <v xml:space="preserve">    PROMOCION Y  VENTAS</v>
          </cell>
        </row>
        <row r="37">
          <cell r="A37" t="str">
            <v xml:space="preserve">    GASTOS DE ADMINISTRACION</v>
          </cell>
        </row>
        <row r="38">
          <cell r="A38" t="str">
            <v xml:space="preserve">    OTROS GASTOS</v>
          </cell>
        </row>
        <row r="39">
          <cell r="A39" t="str">
            <v xml:space="preserve">    GASTOS VIRTUALES</v>
          </cell>
        </row>
        <row r="40">
          <cell r="A40" t="str">
            <v>SUMA</v>
          </cell>
        </row>
        <row r="42">
          <cell r="A42" t="str">
            <v>UTILIDAD (PERDIDA) OPERACION</v>
          </cell>
        </row>
        <row r="44">
          <cell r="A44" t="str">
            <v xml:space="preserve">    PRODUCTOS FINANCIEROS</v>
          </cell>
        </row>
        <row r="45">
          <cell r="A45" t="str">
            <v xml:space="preserve">      INTERESES A FAVOR</v>
          </cell>
        </row>
        <row r="46">
          <cell r="A46" t="str">
            <v xml:space="preserve">      INTERESES MORAT. A  CLIENTES</v>
          </cell>
        </row>
        <row r="47">
          <cell r="A47" t="str">
            <v xml:space="preserve">    GASTOS FINANCIEROS</v>
          </cell>
        </row>
        <row r="48">
          <cell r="A48" t="str">
            <v xml:space="preserve">      COMISIONES Y SIT. BANCARIAS</v>
          </cell>
        </row>
        <row r="49">
          <cell r="A49" t="str">
            <v xml:space="preserve">    RESULT. POSICION MONETA.</v>
          </cell>
        </row>
        <row r="50">
          <cell r="A50" t="str">
            <v>COSTO INTEGRAL DE FINAN.</v>
          </cell>
        </row>
        <row r="52">
          <cell r="A52" t="str">
            <v>UTILIDAD (PERDIDA) ANTES DE IMPUESTOS</v>
          </cell>
        </row>
        <row r="54">
          <cell r="A54" t="str">
            <v xml:space="preserve">     PROVISION I. S. R.</v>
          </cell>
        </row>
        <row r="55">
          <cell r="A55" t="str">
            <v xml:space="preserve">     PROVISION P. T. U.</v>
          </cell>
        </row>
        <row r="56">
          <cell r="A56" t="str">
            <v xml:space="preserve"> </v>
          </cell>
        </row>
        <row r="57">
          <cell r="A57" t="str">
            <v>UTILIDAD PERDIDA DEL MES</v>
          </cell>
        </row>
        <row r="59">
          <cell r="A59" t="str">
            <v>INGRESOS ACTUALIZADOS</v>
          </cell>
        </row>
        <row r="60">
          <cell r="A60" t="str">
            <v>COSTOS ACTUALIZADOS</v>
          </cell>
        </row>
        <row r="61">
          <cell r="A61" t="str">
            <v>DIFERENCIA</v>
          </cell>
        </row>
        <row r="63">
          <cell r="A63" t="str">
            <v>OBRA PUBLICA</v>
          </cell>
        </row>
        <row r="65">
          <cell r="A65" t="str">
            <v>CESIONES</v>
          </cell>
        </row>
      </sheetData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-04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"/>
      <sheetName val="RESHIST"/>
      <sheetName val="IMPTOSXREC"/>
      <sheetName val="ANTPROVEED"/>
      <sheetName val="ACREDORES"/>
      <sheetName val="IMPUESTOS"/>
      <sheetName val="ANTCLIEN"/>
      <sheetName val="PPTO"/>
      <sheetName val="OBRAS"/>
      <sheetName val="OBRAS (2)"/>
      <sheetName val="MANTTO"/>
      <sheetName val="CAPITAL"/>
      <sheetName val="RESACT"/>
      <sheetName val="ESTADOS"/>
      <sheetName val="Hoja1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ADMINISTRACION PORTUARIA INTEGRAL DE MANZANILLO, S.A. DE C.V.</v>
          </cell>
        </row>
        <row r="2">
          <cell r="A2" t="str">
            <v>ACTUALIZACION ESTADO DE RESULTADOS</v>
          </cell>
        </row>
        <row r="3">
          <cell r="A3">
            <v>1998</v>
          </cell>
        </row>
        <row r="7">
          <cell r="A7" t="str">
            <v xml:space="preserve"> </v>
          </cell>
        </row>
        <row r="8">
          <cell r="A8" t="str">
            <v>INGRESOS POR:</v>
          </cell>
        </row>
        <row r="9">
          <cell r="A9" t="str">
            <v xml:space="preserve">    ATRAQUE</v>
          </cell>
        </row>
        <row r="10">
          <cell r="A10" t="str">
            <v xml:space="preserve">    EMBARQUE Y DESEMBARQUE</v>
          </cell>
        </row>
        <row r="11">
          <cell r="A11" t="str">
            <v xml:space="preserve">    MUELLAJE</v>
          </cell>
        </row>
        <row r="12">
          <cell r="A12" t="str">
            <v xml:space="preserve">    PUERTO</v>
          </cell>
        </row>
        <row r="13">
          <cell r="A13" t="str">
            <v>SUMA</v>
          </cell>
        </row>
        <row r="15">
          <cell r="A15" t="str">
            <v xml:space="preserve">    ALAMACENAJE</v>
          </cell>
        </row>
        <row r="16">
          <cell r="A16" t="str">
            <v xml:space="preserve">    CESIONES DE INFRAESTRUCTURA</v>
          </cell>
        </row>
        <row r="17">
          <cell r="A17" t="str">
            <v xml:space="preserve">    CONTRATOS POR PRESTACION DE SERV.</v>
          </cell>
        </row>
        <row r="18">
          <cell r="A18" t="str">
            <v xml:space="preserve">    PRESTACION DE SERVICIOS</v>
          </cell>
        </row>
        <row r="19">
          <cell r="A19" t="str">
            <v xml:space="preserve">   OTROS INGRESOS</v>
          </cell>
        </row>
        <row r="20">
          <cell r="A20" t="str">
            <v xml:space="preserve">      OTROS</v>
          </cell>
        </row>
        <row r="21">
          <cell r="A21" t="str">
            <v xml:space="preserve">      LICITACIONES</v>
          </cell>
        </row>
        <row r="22">
          <cell r="A22" t="str">
            <v>SUMA</v>
          </cell>
        </row>
        <row r="24">
          <cell r="A24" t="str">
            <v>TOTAL DE INGRESOS</v>
          </cell>
        </row>
        <row r="26">
          <cell r="A26" t="str">
            <v>COSTOS</v>
          </cell>
        </row>
        <row r="27">
          <cell r="A27" t="str">
            <v xml:space="preserve">    DE PUERTO</v>
          </cell>
        </row>
        <row r="28">
          <cell r="A28" t="str">
            <v xml:space="preserve">    DE MUELLE</v>
          </cell>
        </row>
        <row r="29">
          <cell r="A29" t="str">
            <v xml:space="preserve">    DE ATRAQUE</v>
          </cell>
        </row>
        <row r="30">
          <cell r="A30" t="str">
            <v xml:space="preserve">    COSTO POR SERVICIOS</v>
          </cell>
        </row>
        <row r="31">
          <cell r="A31" t="str">
            <v xml:space="preserve">    CESIONES</v>
          </cell>
        </row>
        <row r="32">
          <cell r="A32" t="str">
            <v>SUMA</v>
          </cell>
        </row>
        <row r="34">
          <cell r="A34" t="str">
            <v>UTILIDAD (PERDIDA) BRUTA</v>
          </cell>
        </row>
        <row r="36">
          <cell r="A36" t="str">
            <v xml:space="preserve">    PROMOCION Y  VENTAS</v>
          </cell>
        </row>
        <row r="37">
          <cell r="A37" t="str">
            <v xml:space="preserve">    GASTOS DE ADMINISTRACION</v>
          </cell>
        </row>
        <row r="38">
          <cell r="A38" t="str">
            <v xml:space="preserve">    OTROS GASTOS</v>
          </cell>
        </row>
        <row r="39">
          <cell r="A39" t="str">
            <v xml:space="preserve">    GASTOS VIRTUALES</v>
          </cell>
        </row>
        <row r="40">
          <cell r="A40" t="str">
            <v>SUMA</v>
          </cell>
        </row>
        <row r="42">
          <cell r="A42" t="str">
            <v>UTILIDAD (PERDIDA) OPERACION</v>
          </cell>
        </row>
        <row r="44">
          <cell r="A44" t="str">
            <v xml:space="preserve">    PRODUCTOS FINANCIEROS</v>
          </cell>
        </row>
        <row r="45">
          <cell r="A45" t="str">
            <v xml:space="preserve">      INTERESES A FAVOR</v>
          </cell>
        </row>
        <row r="46">
          <cell r="A46" t="str">
            <v xml:space="preserve">      INTERESES MORAT. A  CLIENTES</v>
          </cell>
        </row>
        <row r="47">
          <cell r="A47" t="str">
            <v xml:space="preserve">    GASTOS FINANCIEROS</v>
          </cell>
        </row>
        <row r="48">
          <cell r="A48" t="str">
            <v xml:space="preserve">      COMISIONES Y SIT. BANCARIAS</v>
          </cell>
        </row>
        <row r="49">
          <cell r="A49" t="str">
            <v xml:space="preserve">    RESULT. POSICION MONETA.</v>
          </cell>
        </row>
        <row r="50">
          <cell r="A50" t="str">
            <v>COSTO INTEGRAL DE FINAN.</v>
          </cell>
        </row>
        <row r="52">
          <cell r="A52" t="str">
            <v>UTILIDAD (PERDIDA) ANTES DE IMPUESTOS</v>
          </cell>
        </row>
        <row r="54">
          <cell r="A54" t="str">
            <v xml:space="preserve">     PROVISION I. S. R.</v>
          </cell>
        </row>
        <row r="55">
          <cell r="A55" t="str">
            <v xml:space="preserve">     PROVISION P. T. U.</v>
          </cell>
        </row>
        <row r="56">
          <cell r="A56" t="str">
            <v xml:space="preserve"> </v>
          </cell>
        </row>
        <row r="57">
          <cell r="A57" t="str">
            <v>UTILIDAD PERDIDA DEL MES</v>
          </cell>
        </row>
        <row r="59">
          <cell r="A59" t="str">
            <v>INGRESOS ACTUALIZADOS</v>
          </cell>
        </row>
        <row r="60">
          <cell r="A60" t="str">
            <v>COSTOS ACTUALIZADOS</v>
          </cell>
        </row>
        <row r="61">
          <cell r="A61" t="str">
            <v>DIFERENCIA</v>
          </cell>
        </row>
        <row r="63">
          <cell r="A63" t="str">
            <v>OBRA PUBLICA</v>
          </cell>
        </row>
        <row r="65">
          <cell r="A65" t="str">
            <v>CESIONES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182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182"/>
    </sheetNames>
    <sheetDataSet>
      <sheetData sheetId="0">
        <row r="20">
          <cell r="A20" t="str">
            <v>EN</v>
          </cell>
          <cell r="F20" t="str">
            <v>INFRAESTRUCTURA MARITIMO-PORTUARIA</v>
          </cell>
        </row>
        <row r="22">
          <cell r="B22" t="str">
            <v>02</v>
          </cell>
          <cell r="F22" t="str">
            <v>Modernización y Ampliación</v>
          </cell>
        </row>
        <row r="24">
          <cell r="C24" t="str">
            <v>J3E</v>
          </cell>
          <cell r="D24" t="str">
            <v>03</v>
          </cell>
          <cell r="F24" t="str">
            <v>Realizar y supervisar obras de mantenimiento, conservación y modernización de la</v>
          </cell>
          <cell r="G24" t="str">
            <v>Obra</v>
          </cell>
          <cell r="I24">
            <v>5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Q24">
            <v>110654</v>
          </cell>
          <cell r="R24">
            <v>2239.1</v>
          </cell>
          <cell r="S24">
            <v>27663.5</v>
          </cell>
          <cell r="T24">
            <v>0</v>
          </cell>
          <cell r="V24">
            <v>27663.5</v>
          </cell>
          <cell r="W24">
            <v>0</v>
          </cell>
        </row>
        <row r="25">
          <cell r="F25" t="str">
            <v>infraestructura portuaria</v>
          </cell>
        </row>
        <row r="27">
          <cell r="B27" t="str">
            <v>03</v>
          </cell>
          <cell r="F27" t="str">
            <v>Dragado</v>
          </cell>
        </row>
        <row r="29">
          <cell r="C29" t="str">
            <v>J3E</v>
          </cell>
          <cell r="D29" t="str">
            <v>02</v>
          </cell>
          <cell r="F29" t="str">
            <v>Realizar dragado de conservación</v>
          </cell>
          <cell r="G29" t="str">
            <v>Metro Cúbico</v>
          </cell>
          <cell r="I29">
            <v>176.3</v>
          </cell>
          <cell r="J29">
            <v>0</v>
          </cell>
          <cell r="K29">
            <v>88.1</v>
          </cell>
          <cell r="L29">
            <v>106.224</v>
          </cell>
          <cell r="N29">
            <v>88.1</v>
          </cell>
          <cell r="O29">
            <v>106.224</v>
          </cell>
          <cell r="Q29">
            <v>10578</v>
          </cell>
          <cell r="R29">
            <v>0</v>
          </cell>
          <cell r="S29">
            <v>2644.5</v>
          </cell>
          <cell r="T29">
            <v>8790.7385400000003</v>
          </cell>
          <cell r="V29">
            <v>2644.5</v>
          </cell>
          <cell r="W29">
            <v>8790.7385400000003</v>
          </cell>
        </row>
        <row r="31">
          <cell r="A31" t="str">
            <v>FU</v>
          </cell>
          <cell r="F31" t="str">
            <v>SERVICIOS PORTUARIOS Y DE AYUDA A LA NAVEGACION MARITIMA</v>
          </cell>
        </row>
        <row r="33">
          <cell r="B33" t="str">
            <v>04</v>
          </cell>
          <cell r="F33" t="str">
            <v>Servicios de Puerto, Atraque, Muellaje, Embarque y Desembarque</v>
          </cell>
        </row>
        <row r="35">
          <cell r="C35" t="str">
            <v>J3E</v>
          </cell>
          <cell r="D35" t="str">
            <v>01</v>
          </cell>
          <cell r="F35" t="str">
            <v>Proporcionar servicios de puerto, atraque, muellaje, embarque y desembarque</v>
          </cell>
          <cell r="G35" t="str">
            <v>Barco</v>
          </cell>
          <cell r="I35">
            <v>1366</v>
          </cell>
          <cell r="J35">
            <v>298</v>
          </cell>
          <cell r="K35">
            <v>342</v>
          </cell>
          <cell r="L35">
            <v>314</v>
          </cell>
          <cell r="N35">
            <v>342</v>
          </cell>
          <cell r="O35">
            <v>314</v>
          </cell>
          <cell r="Q35">
            <v>53012.800000000003</v>
          </cell>
          <cell r="R35">
            <v>5802.8</v>
          </cell>
          <cell r="S35">
            <v>13253.2</v>
          </cell>
          <cell r="T35">
            <v>8557.3700000000008</v>
          </cell>
          <cell r="V35">
            <v>13253.2</v>
          </cell>
          <cell r="W35">
            <v>8557.3700000000008</v>
          </cell>
        </row>
        <row r="36">
          <cell r="C36" t="str">
            <v>J3E</v>
          </cell>
          <cell r="D36" t="str">
            <v>01</v>
          </cell>
          <cell r="F36" t="str">
            <v>Proporcionar servicios de puerto, atraque, muellaje, embarque y desembarque</v>
          </cell>
          <cell r="G36" t="str">
            <v>Millones  de pesos</v>
          </cell>
          <cell r="I36">
            <v>109.7</v>
          </cell>
          <cell r="J36">
            <v>20</v>
          </cell>
          <cell r="K36">
            <v>25.8</v>
          </cell>
          <cell r="L36">
            <v>24.061974459999998</v>
          </cell>
          <cell r="N36">
            <v>25.8</v>
          </cell>
          <cell r="O36">
            <v>24.061974459999998</v>
          </cell>
        </row>
        <row r="38">
          <cell r="A38" t="str">
            <v>6S</v>
          </cell>
          <cell r="F38" t="str">
            <v>SERVICIOS DE ARRENDAMIENTO Y COMERCIALIZACION DE BIENES</v>
          </cell>
        </row>
        <row r="39">
          <cell r="F39" t="str">
            <v>MUEBLES E INMUEBLES</v>
          </cell>
        </row>
        <row r="41">
          <cell r="B41" t="str">
            <v>01</v>
          </cell>
          <cell r="F41" t="str">
            <v>Arrendamiento de Inmuebles</v>
          </cell>
        </row>
        <row r="43">
          <cell r="C43" t="str">
            <v>J3E</v>
          </cell>
          <cell r="D43" t="str">
            <v>08</v>
          </cell>
          <cell r="F43" t="str">
            <v>Arrendar instalaciones portuarias</v>
          </cell>
          <cell r="G43" t="str">
            <v>Metro cuadrado</v>
          </cell>
          <cell r="I43">
            <v>900000</v>
          </cell>
          <cell r="J43">
            <v>885000</v>
          </cell>
          <cell r="K43">
            <v>900000</v>
          </cell>
          <cell r="L43">
            <v>900000</v>
          </cell>
          <cell r="N43">
            <v>900000</v>
          </cell>
          <cell r="O43">
            <v>900000</v>
          </cell>
          <cell r="Q43">
            <v>10260.1</v>
          </cell>
          <cell r="R43">
            <v>1325.5</v>
          </cell>
          <cell r="S43">
            <v>2565.0250000000001</v>
          </cell>
          <cell r="T43">
            <v>741.97224000000006</v>
          </cell>
          <cell r="V43">
            <v>2565.0250000000001</v>
          </cell>
          <cell r="W43">
            <v>741.97224000000006</v>
          </cell>
        </row>
        <row r="44">
          <cell r="C44" t="str">
            <v>J3E</v>
          </cell>
          <cell r="D44" t="str">
            <v>08</v>
          </cell>
          <cell r="F44" t="str">
            <v>Arrendar instalaciones portuarias</v>
          </cell>
          <cell r="G44" t="str">
            <v>Millones  de pesos</v>
          </cell>
          <cell r="I44">
            <v>93.5</v>
          </cell>
          <cell r="J44">
            <v>5.4550000000000001</v>
          </cell>
          <cell r="K44">
            <v>22</v>
          </cell>
          <cell r="L44">
            <v>23.827729360000003</v>
          </cell>
          <cell r="N44">
            <v>22</v>
          </cell>
          <cell r="O44">
            <v>23.827729360000003</v>
          </cell>
        </row>
        <row r="46">
          <cell r="B46" t="str">
            <v>03</v>
          </cell>
          <cell r="F46" t="str">
            <v>Comercialización y Arrendamiento de Bienes Muebles</v>
          </cell>
        </row>
        <row r="48">
          <cell r="C48" t="str">
            <v>J3E</v>
          </cell>
          <cell r="D48" t="str">
            <v>02</v>
          </cell>
          <cell r="F48" t="str">
            <v>Arrendar equipo portuario</v>
          </cell>
          <cell r="G48" t="str">
            <v>Metro cuadrado</v>
          </cell>
          <cell r="I48">
            <v>2</v>
          </cell>
          <cell r="J48">
            <v>2</v>
          </cell>
          <cell r="K48">
            <v>2</v>
          </cell>
          <cell r="L48">
            <v>2</v>
          </cell>
          <cell r="N48">
            <v>2</v>
          </cell>
          <cell r="O48">
            <v>2</v>
          </cell>
        </row>
        <row r="49">
          <cell r="C49" t="str">
            <v>J3E</v>
          </cell>
          <cell r="D49" t="str">
            <v>02</v>
          </cell>
          <cell r="F49" t="str">
            <v>Arrendar equipo portuario</v>
          </cell>
          <cell r="G49" t="str">
            <v>Millones  de pesos</v>
          </cell>
          <cell r="J49">
            <v>1.4</v>
          </cell>
          <cell r="K49">
            <v>1.6</v>
          </cell>
          <cell r="L49">
            <v>1.6</v>
          </cell>
          <cell r="N49">
            <v>0</v>
          </cell>
          <cell r="O49">
            <v>1.6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  <sheetName val="PROFIN_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Tipos_de_Cambio"/>
      <sheetName val="Vínculo_C_7_con_C_2_dolar"/>
      <sheetName val="Cuadro_2_dolar"/>
      <sheetName val="Relacion_I_y_II"/>
      <sheetName val="Cuadro_7_dolar"/>
      <sheetName val="Cuadro_7"/>
      <sheetName val="Cuadro_3"/>
      <sheetName val="Cuadro_3_dolar"/>
      <sheetName val="Cuadro_4"/>
      <sheetName val="Cuadro_4_dolar"/>
      <sheetName val="Cuadro_1_dolar"/>
      <sheetName val="Cuadro_1"/>
      <sheetName val="Vínculo_C_7_con_C_5"/>
      <sheetName val="Cuadro_5_"/>
      <sheetName val="Cuadro_6_"/>
      <sheetName val="Cuadro_8"/>
      <sheetName val="Cuadro_9"/>
      <sheetName val="Cuadro_10"/>
      <sheetName val="Relacion_(2)"/>
      <sheetName val="1_Terminal_de_Carbón"/>
      <sheetName val="2_Altamira_II"/>
      <sheetName val="3_Bajío"/>
      <sheetName val="4_Campeche"/>
      <sheetName val="5_Hermosillo"/>
      <sheetName val="6_Mérida_III"/>
      <sheetName val="7_Monterrey"/>
      <sheetName val="8_Naco-Nogales"/>
      <sheetName val="9_Río_Bravo_II"/>
      <sheetName val="10_Rosarito_IV"/>
      <sheetName val="11_Saltillo"/>
      <sheetName val="12_Tuxpan_II"/>
      <sheetName val="13_Gasoducto_Cd__PV"/>
      <sheetName val="14_Gasoducto_Samalayuca"/>
      <sheetName val="15_Altamira__III_y_IV"/>
      <sheetName val="16_Chihuahua_III"/>
      <sheetName val="17_La_Laguna_II"/>
      <sheetName val="18_Río_Bravo_III_"/>
      <sheetName val="19_Tuxpan_III_y_IV"/>
      <sheetName val="20_Altamira_V"/>
      <sheetName val="21_Altamira_VI"/>
      <sheetName val="TC_(2)"/>
      <sheetName val="Suma_de_Saldos"/>
      <sheetName val="1_Cerro_Prieto_IV"/>
      <sheetName val="2_Chihuahua"/>
      <sheetName val="3_Guerrero_Negro_II"/>
      <sheetName val="4_Monterrey_II"/>
      <sheetName val="5_Pto_San_Carlos"/>
      <sheetName val="6_Rosarito_III"/>
      <sheetName val="7_Samalayuca_II"/>
      <sheetName val="8_Tres_Vírgenes"/>
      <sheetName val="9_211_Cable_Subm"/>
      <sheetName val="10_0_214_y_215_Sur-Pen"/>
      <sheetName val="10_1_214_y_215_Sur-Pen"/>
      <sheetName val="10_2_214_y_215_Sur-Pen"/>
      <sheetName val="11_0_216_y_217_Noroeste"/>
      <sheetName val="11_1__216_y_217_Noroeste_"/>
      <sheetName val="11_2_216_y_217_Noroeste"/>
      <sheetName val="12_0_212_y_213_SF6"/>
      <sheetName val="12_1__212_y_213_SF6_"/>
      <sheetName val="12_2__212_y_213_SF6"/>
      <sheetName val="13_218_Noroeste"/>
      <sheetName val="14_219_Sur-Pen"/>
      <sheetName val="15_220_Oriental-Centro"/>
      <sheetName val="16_221_Occidental"/>
      <sheetName val="17_301_Centro"/>
      <sheetName val="18_302_Sureste"/>
      <sheetName val="19_303_Ixtapa-Pie"/>
      <sheetName val="20_304_Noroeste"/>
      <sheetName val="21_305_Centro-_Ori"/>
      <sheetName val="22_306_Sureste"/>
      <sheetName val="23_307_Noreste"/>
      <sheetName val="24_308_Noroeste"/>
      <sheetName val="25_Los_Azufres_II"/>
      <sheetName val="26_CH_Manuel_Moreno_T_"/>
      <sheetName val="27_406_Red_Aso__Tux_II__"/>
      <sheetName val="28_407_Red_Aso___Alt"/>
      <sheetName val="29_408_Naco-Nogales"/>
      <sheetName val="30_411_Sistema_Nacional"/>
      <sheetName val="31_LT_Manuel_Moreno_T_"/>
      <sheetName val="32_401_Occidental-Cen"/>
      <sheetName val="33_402_Oriental_-_Pen"/>
      <sheetName val="34_403_Noreste"/>
      <sheetName val="35_404_Noroeste-Nor"/>
      <sheetName val="36_405_Compensación"/>
      <sheetName val="37_Sistema_Nacional"/>
      <sheetName val="38__El_Sauz"/>
      <sheetName val="39_414__Nte_-Occ_"/>
      <sheetName val="40_502_Oriental-Norte"/>
      <sheetName val="41_506_Saltillo-_Cañada"/>
      <sheetName val="42_Red_A_Altamira_VI"/>
      <sheetName val="43_Red__A_Río_Bravo_III"/>
      <sheetName val="44_412_Comp__Nte_"/>
      <sheetName val="45_413__Noroe-Occ"/>
      <sheetName val="46_503_Oriental_"/>
      <sheetName val="47_504_Norte-Occidental"/>
      <sheetName val="Resumen_A_e_I"/>
      <sheetName val="TC_(3)"/>
      <sheetName val="602_(2)"/>
      <sheetName val="CCI_Baja_Cal_Sur_I"/>
      <sheetName val="Mexicali_I"/>
      <sheetName val="Agua_Prieta_II"/>
      <sheetName val="Tuxpan_V"/>
      <sheetName val="Tamazunchale_II"/>
      <sheetName val="Río_Bravo_IV"/>
      <sheetName val="Sum__Vapor"/>
      <sheetName val="TC_(4)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4:T112"/>
  <sheetViews>
    <sheetView tabSelected="1" view="pageBreakPreview" zoomScale="93" zoomScaleNormal="150" zoomScaleSheetLayoutView="93" workbookViewId="0">
      <selection activeCell="C17" sqref="C17"/>
    </sheetView>
  </sheetViews>
  <sheetFormatPr baseColWidth="10" defaultColWidth="11.5703125" defaultRowHeight="12.75" x14ac:dyDescent="0.2"/>
  <cols>
    <col min="1" max="1" width="3" style="1" customWidth="1"/>
    <col min="2" max="2" width="11.140625" style="1" hidden="1" customWidth="1"/>
    <col min="3" max="3" width="67" style="1" customWidth="1"/>
    <col min="4" max="4" width="27.7109375" style="1" customWidth="1"/>
    <col min="5" max="5" width="14.7109375" style="1" customWidth="1"/>
    <col min="6" max="6" width="16" style="1" customWidth="1"/>
    <col min="7" max="9" width="16.7109375" style="1" customWidth="1"/>
    <col min="10" max="10" width="16.140625" style="1" customWidth="1"/>
    <col min="11" max="11" width="17.7109375" style="1" customWidth="1"/>
    <col min="12" max="12" width="18" style="1" customWidth="1"/>
    <col min="13" max="13" width="17.85546875" style="1" customWidth="1"/>
    <col min="14" max="14" width="17.42578125" style="1" customWidth="1"/>
    <col min="15" max="15" width="17.7109375" style="1" customWidth="1"/>
    <col min="16" max="16" width="17.85546875" style="1" customWidth="1"/>
    <col min="17" max="17" width="19.5703125" style="1" customWidth="1"/>
    <col min="18" max="18" width="14.85546875" style="1" customWidth="1"/>
    <col min="19" max="16384" width="11.5703125" style="1"/>
  </cols>
  <sheetData>
    <row r="4" spans="1:18" ht="24.75" customHeight="1" x14ac:dyDescent="0.25">
      <c r="C4" s="120" t="s">
        <v>45</v>
      </c>
      <c r="D4" s="121"/>
      <c r="H4" s="116"/>
      <c r="I4" s="115"/>
      <c r="J4" s="114"/>
      <c r="K4" s="114"/>
    </row>
    <row r="5" spans="1:18" x14ac:dyDescent="0.2">
      <c r="C5" s="117" t="s">
        <v>44</v>
      </c>
      <c r="D5" s="117"/>
      <c r="H5" s="12"/>
      <c r="I5" s="118"/>
      <c r="J5" s="118"/>
      <c r="K5" s="118"/>
    </row>
    <row r="6" spans="1:18" x14ac:dyDescent="0.2">
      <c r="C6" s="117" t="s">
        <v>43</v>
      </c>
      <c r="D6" s="117"/>
      <c r="H6" s="12"/>
      <c r="I6" s="2"/>
      <c r="J6" s="2"/>
      <c r="K6" s="2"/>
      <c r="L6" s="2"/>
      <c r="M6" s="2"/>
      <c r="N6" s="2"/>
    </row>
    <row r="7" spans="1:18" ht="1.5" customHeight="1" thickBot="1" x14ac:dyDescent="0.25">
      <c r="H7" s="12"/>
      <c r="I7" s="2"/>
      <c r="J7" s="2"/>
      <c r="K7" s="2"/>
      <c r="L7" s="2"/>
      <c r="M7" s="2"/>
      <c r="N7" s="2"/>
    </row>
    <row r="8" spans="1:18" ht="8.4499999999999993" customHeight="1" x14ac:dyDescent="0.2">
      <c r="B8" s="113"/>
      <c r="C8" s="109"/>
      <c r="D8" s="112"/>
      <c r="E8" s="109"/>
      <c r="F8" s="109"/>
      <c r="G8" s="109"/>
      <c r="H8" s="109"/>
      <c r="I8" s="109"/>
      <c r="J8" s="111"/>
      <c r="K8" s="110"/>
      <c r="L8" s="110"/>
      <c r="M8" s="110"/>
      <c r="N8" s="110"/>
      <c r="O8" s="110"/>
      <c r="P8" s="110"/>
      <c r="Q8" s="109"/>
    </row>
    <row r="9" spans="1:18" ht="22.9" customHeight="1" x14ac:dyDescent="0.2">
      <c r="B9" s="108" t="s">
        <v>42</v>
      </c>
      <c r="C9" s="107" t="s">
        <v>41</v>
      </c>
      <c r="D9" s="107">
        <v>2016</v>
      </c>
      <c r="E9" s="107" t="s">
        <v>40</v>
      </c>
      <c r="F9" s="107" t="s">
        <v>39</v>
      </c>
      <c r="G9" s="107" t="s">
        <v>38</v>
      </c>
      <c r="H9" s="107" t="s">
        <v>37</v>
      </c>
      <c r="I9" s="107" t="s">
        <v>36</v>
      </c>
      <c r="J9" s="107" t="s">
        <v>35</v>
      </c>
      <c r="K9" s="107" t="s">
        <v>34</v>
      </c>
      <c r="L9" s="107" t="s">
        <v>33</v>
      </c>
      <c r="M9" s="107" t="s">
        <v>32</v>
      </c>
      <c r="N9" s="107" t="s">
        <v>31</v>
      </c>
      <c r="O9" s="107" t="s">
        <v>30</v>
      </c>
      <c r="P9" s="107" t="s">
        <v>29</v>
      </c>
      <c r="Q9" s="107" t="s">
        <v>28</v>
      </c>
    </row>
    <row r="10" spans="1:18" ht="13.5" thickBot="1" x14ac:dyDescent="0.25">
      <c r="B10" s="106"/>
      <c r="C10" s="102"/>
      <c r="D10" s="105"/>
      <c r="E10" s="102"/>
      <c r="F10" s="102"/>
      <c r="G10" s="102"/>
      <c r="H10" s="102"/>
      <c r="I10" s="102"/>
      <c r="J10" s="104"/>
      <c r="K10" s="103"/>
      <c r="L10" s="103"/>
      <c r="M10" s="103"/>
      <c r="N10" s="103"/>
      <c r="O10" s="103"/>
      <c r="P10" s="103"/>
      <c r="Q10" s="102"/>
    </row>
    <row r="11" spans="1:18" x14ac:dyDescent="0.2">
      <c r="B11" s="101"/>
      <c r="C11" s="98"/>
      <c r="D11" s="98"/>
      <c r="E11" s="98"/>
      <c r="F11" s="98"/>
      <c r="G11" s="98"/>
      <c r="H11" s="100"/>
      <c r="I11" s="99"/>
      <c r="J11" s="99"/>
      <c r="K11" s="99"/>
      <c r="L11" s="99"/>
      <c r="M11" s="99"/>
      <c r="N11" s="99"/>
      <c r="O11" s="98"/>
      <c r="P11" s="98"/>
      <c r="Q11" s="97"/>
    </row>
    <row r="12" spans="1:18" x14ac:dyDescent="0.2">
      <c r="B12" s="58">
        <v>3000</v>
      </c>
      <c r="C12" s="15" t="s">
        <v>27</v>
      </c>
      <c r="D12" s="21"/>
      <c r="E12" s="21"/>
      <c r="F12" s="21"/>
      <c r="G12" s="21"/>
      <c r="H12" s="95"/>
      <c r="I12" s="18"/>
      <c r="J12" s="18"/>
      <c r="K12" s="18"/>
      <c r="L12" s="18"/>
      <c r="M12" s="18"/>
      <c r="N12" s="18"/>
      <c r="O12" s="21"/>
      <c r="P12" s="21"/>
      <c r="Q12" s="94"/>
    </row>
    <row r="13" spans="1:18" ht="10.9" customHeight="1" x14ac:dyDescent="0.2">
      <c r="B13" s="58"/>
      <c r="C13" s="15"/>
      <c r="D13" s="21"/>
      <c r="E13" s="21"/>
      <c r="F13" s="21"/>
      <c r="G13" s="21"/>
      <c r="H13" s="95"/>
      <c r="I13" s="18"/>
      <c r="J13" s="18"/>
      <c r="K13" s="18"/>
      <c r="L13" s="18"/>
      <c r="M13" s="18"/>
      <c r="N13" s="18"/>
      <c r="O13" s="18"/>
      <c r="P13" s="21"/>
      <c r="Q13" s="94"/>
    </row>
    <row r="14" spans="1:18" x14ac:dyDescent="0.2">
      <c r="B14" s="58">
        <v>3504</v>
      </c>
      <c r="C14" s="15" t="s">
        <v>26</v>
      </c>
      <c r="D14" s="21"/>
      <c r="E14" s="96"/>
      <c r="F14" s="21"/>
      <c r="G14" s="21"/>
      <c r="H14" s="95"/>
      <c r="I14" s="18"/>
      <c r="J14" s="18"/>
      <c r="K14" s="18"/>
      <c r="L14" s="18"/>
      <c r="M14" s="18"/>
      <c r="N14" s="18"/>
      <c r="O14" s="18"/>
      <c r="P14" s="21"/>
      <c r="Q14" s="94"/>
      <c r="R14" s="2"/>
    </row>
    <row r="15" spans="1:18" ht="5.25" customHeight="1" x14ac:dyDescent="0.2">
      <c r="B15" s="16"/>
      <c r="C15" s="24"/>
      <c r="D15" s="42"/>
      <c r="E15" s="18"/>
      <c r="F15" s="18"/>
      <c r="G15" s="18"/>
      <c r="H15" s="52"/>
      <c r="I15" s="18"/>
      <c r="J15" s="18"/>
      <c r="K15" s="18"/>
      <c r="L15" s="18"/>
      <c r="M15" s="18"/>
      <c r="N15" s="18"/>
      <c r="O15" s="18"/>
      <c r="P15" s="18"/>
      <c r="Q15" s="17"/>
    </row>
    <row r="16" spans="1:18" ht="24.75" customHeight="1" x14ac:dyDescent="0.2">
      <c r="A16" s="1">
        <v>1</v>
      </c>
      <c r="B16" s="16"/>
      <c r="C16" s="57" t="s">
        <v>25</v>
      </c>
      <c r="D16" s="93">
        <f>1500000</f>
        <v>1500000</v>
      </c>
      <c r="E16" s="18">
        <v>125000</v>
      </c>
      <c r="F16" s="18">
        <v>125000</v>
      </c>
      <c r="G16" s="18">
        <v>125000</v>
      </c>
      <c r="H16" s="18">
        <v>125000</v>
      </c>
      <c r="I16" s="18">
        <v>125000</v>
      </c>
      <c r="J16" s="18">
        <v>125000</v>
      </c>
      <c r="K16" s="18">
        <v>125000</v>
      </c>
      <c r="L16" s="18">
        <v>125000</v>
      </c>
      <c r="M16" s="18">
        <v>125000</v>
      </c>
      <c r="N16" s="18">
        <v>125000</v>
      </c>
      <c r="O16" s="18">
        <v>125000</v>
      </c>
      <c r="P16" s="18">
        <v>125000</v>
      </c>
      <c r="Q16" s="17">
        <f>E16+F16+G16+H16+I16+J16+K16+L16+M16+N16+O16+P16</f>
        <v>1500000</v>
      </c>
      <c r="R16" s="2"/>
    </row>
    <row r="17" spans="1:19" ht="25.5" x14ac:dyDescent="0.2">
      <c r="A17" s="1">
        <v>2</v>
      </c>
      <c r="B17" s="16"/>
      <c r="C17" s="86" t="s">
        <v>24</v>
      </c>
      <c r="D17" s="81">
        <v>1000000</v>
      </c>
      <c r="E17" s="18">
        <v>66666.666666599995</v>
      </c>
      <c r="F17" s="18">
        <v>66666.666666599995</v>
      </c>
      <c r="G17" s="18">
        <v>66666.666666599995</v>
      </c>
      <c r="H17" s="18">
        <v>90000</v>
      </c>
      <c r="I17" s="18">
        <v>90000</v>
      </c>
      <c r="J17" s="18">
        <v>90000</v>
      </c>
      <c r="K17" s="18">
        <v>100000</v>
      </c>
      <c r="L17" s="18">
        <v>100000</v>
      </c>
      <c r="M17" s="18">
        <v>100000</v>
      </c>
      <c r="N17" s="18">
        <v>76666.666666599995</v>
      </c>
      <c r="O17" s="18">
        <v>76666.666666599995</v>
      </c>
      <c r="P17" s="18">
        <v>76666.666666599995</v>
      </c>
      <c r="Q17" s="17">
        <f t="shared" ref="Q17:Q22" si="0">+E17+F17+G17+H17+I17+J17+K17+L17+M17+N17+O17+P17</f>
        <v>999999.99999960011</v>
      </c>
      <c r="S17" s="83"/>
    </row>
    <row r="18" spans="1:19" s="11" customFormat="1" x14ac:dyDescent="0.2">
      <c r="A18" s="1">
        <v>3</v>
      </c>
      <c r="B18" s="92"/>
      <c r="C18" s="91" t="s">
        <v>23</v>
      </c>
      <c r="D18" s="90">
        <v>400000</v>
      </c>
      <c r="E18" s="89">
        <v>0</v>
      </c>
      <c r="F18" s="89">
        <v>0</v>
      </c>
      <c r="G18" s="89">
        <v>0</v>
      </c>
      <c r="H18" s="18">
        <v>26666.666666599998</v>
      </c>
      <c r="I18" s="89">
        <v>26666.666666599998</v>
      </c>
      <c r="J18" s="18">
        <v>26666.666666599998</v>
      </c>
      <c r="K18" s="18">
        <v>80000</v>
      </c>
      <c r="L18" s="18">
        <v>80000</v>
      </c>
      <c r="M18" s="18">
        <v>80000</v>
      </c>
      <c r="N18" s="18">
        <v>26666.666666000001</v>
      </c>
      <c r="O18" s="18">
        <v>26666.666666599998</v>
      </c>
      <c r="P18" s="89">
        <v>26666.666666599998</v>
      </c>
      <c r="Q18" s="88">
        <f t="shared" si="0"/>
        <v>399999.99999899993</v>
      </c>
    </row>
    <row r="19" spans="1:19" x14ac:dyDescent="0.2">
      <c r="A19" s="1">
        <v>4</v>
      </c>
      <c r="B19" s="16"/>
      <c r="C19" s="84" t="s">
        <v>22</v>
      </c>
      <c r="D19" s="81">
        <v>100000</v>
      </c>
      <c r="E19" s="18">
        <v>0</v>
      </c>
      <c r="F19" s="18">
        <v>0</v>
      </c>
      <c r="G19" s="18">
        <v>0</v>
      </c>
      <c r="H19" s="52"/>
      <c r="I19" s="18"/>
      <c r="J19" s="18"/>
      <c r="K19" s="18">
        <v>33333.333333299997</v>
      </c>
      <c r="L19" s="18">
        <v>33333.333333299997</v>
      </c>
      <c r="M19" s="18">
        <v>33333.333333299997</v>
      </c>
      <c r="N19" s="18"/>
      <c r="O19" s="18"/>
      <c r="P19" s="18"/>
      <c r="Q19" s="17">
        <f t="shared" si="0"/>
        <v>99999.999999899999</v>
      </c>
    </row>
    <row r="20" spans="1:19" x14ac:dyDescent="0.2">
      <c r="A20" s="1">
        <v>5</v>
      </c>
      <c r="B20" s="16"/>
      <c r="C20" s="84" t="s">
        <v>21</v>
      </c>
      <c r="D20" s="81">
        <v>1000000</v>
      </c>
      <c r="E20" s="18">
        <v>0</v>
      </c>
      <c r="F20" s="18">
        <v>0</v>
      </c>
      <c r="G20" s="18">
        <v>0</v>
      </c>
      <c r="H20" s="18">
        <v>63333.333333299997</v>
      </c>
      <c r="I20" s="18">
        <v>63333.333333299997</v>
      </c>
      <c r="J20" s="18">
        <v>63333.333333299997</v>
      </c>
      <c r="K20" s="18">
        <v>120000</v>
      </c>
      <c r="L20" s="18">
        <v>120000</v>
      </c>
      <c r="M20" s="18">
        <v>120000</v>
      </c>
      <c r="N20" s="18">
        <v>150000</v>
      </c>
      <c r="O20" s="18">
        <v>150000</v>
      </c>
      <c r="P20" s="18">
        <v>150000</v>
      </c>
      <c r="Q20" s="17">
        <f t="shared" si="0"/>
        <v>999999.9999999</v>
      </c>
      <c r="S20" s="83"/>
    </row>
    <row r="21" spans="1:19" ht="25.5" x14ac:dyDescent="0.2">
      <c r="A21" s="1">
        <v>6</v>
      </c>
      <c r="B21" s="16"/>
      <c r="C21" s="86" t="s">
        <v>20</v>
      </c>
      <c r="D21" s="87">
        <v>500000</v>
      </c>
      <c r="E21" s="18">
        <v>0</v>
      </c>
      <c r="F21" s="18">
        <v>0</v>
      </c>
      <c r="G21" s="18">
        <v>0</v>
      </c>
      <c r="H21" s="18">
        <v>25000</v>
      </c>
      <c r="I21" s="18">
        <v>25000</v>
      </c>
      <c r="J21" s="18">
        <v>25000</v>
      </c>
      <c r="K21" s="18">
        <v>103333.333333</v>
      </c>
      <c r="L21" s="18">
        <v>103333.333333</v>
      </c>
      <c r="M21" s="18">
        <v>103333.333333</v>
      </c>
      <c r="N21" s="18">
        <v>38333.333333299997</v>
      </c>
      <c r="O21" s="18">
        <v>38333.333333299997</v>
      </c>
      <c r="P21" s="18">
        <v>38333.333333299997</v>
      </c>
      <c r="Q21" s="85">
        <f t="shared" si="0"/>
        <v>499999.99999890011</v>
      </c>
    </row>
    <row r="22" spans="1:19" ht="38.25" x14ac:dyDescent="0.2">
      <c r="A22" s="1">
        <v>7</v>
      </c>
      <c r="B22" s="16"/>
      <c r="C22" s="86" t="s">
        <v>19</v>
      </c>
      <c r="D22" s="87">
        <v>400000</v>
      </c>
      <c r="E22" s="18">
        <v>0</v>
      </c>
      <c r="F22" s="18">
        <v>0</v>
      </c>
      <c r="G22" s="18">
        <v>0</v>
      </c>
      <c r="H22" s="18">
        <v>17333.333333300001</v>
      </c>
      <c r="I22" s="18">
        <v>17333.333333300001</v>
      </c>
      <c r="J22" s="18">
        <v>17333.333333300001</v>
      </c>
      <c r="K22" s="18">
        <v>49333.333333299997</v>
      </c>
      <c r="L22" s="18">
        <v>49333.333333299997</v>
      </c>
      <c r="M22" s="18">
        <v>49333.333333299997</v>
      </c>
      <c r="N22" s="18">
        <v>66666.666666599995</v>
      </c>
      <c r="O22" s="18">
        <v>66666.666666599995</v>
      </c>
      <c r="P22" s="18">
        <v>66666.666666599995</v>
      </c>
      <c r="Q22" s="85">
        <f t="shared" si="0"/>
        <v>399999.99999959994</v>
      </c>
    </row>
    <row r="23" spans="1:19" ht="38.25" x14ac:dyDescent="0.2">
      <c r="A23" s="1">
        <v>8</v>
      </c>
      <c r="B23" s="16"/>
      <c r="C23" s="86" t="s">
        <v>18</v>
      </c>
      <c r="D23" s="87">
        <v>500000</v>
      </c>
      <c r="E23" s="18">
        <v>0</v>
      </c>
      <c r="F23" s="18">
        <v>0</v>
      </c>
      <c r="G23" s="18">
        <v>0</v>
      </c>
      <c r="H23" s="18">
        <v>0</v>
      </c>
      <c r="I23" s="18"/>
      <c r="J23" s="18"/>
      <c r="K23" s="18">
        <v>125000</v>
      </c>
      <c r="L23" s="18">
        <v>125000</v>
      </c>
      <c r="M23" s="18">
        <v>125000</v>
      </c>
      <c r="N23" s="18">
        <v>41666.666666600002</v>
      </c>
      <c r="O23" s="42">
        <v>41666.666666600002</v>
      </c>
      <c r="P23" s="18">
        <v>41666.666666600002</v>
      </c>
      <c r="Q23" s="85">
        <f>SUM(K23)+L23+M23+N23+O23+P23</f>
        <v>499999.99999979994</v>
      </c>
      <c r="S23" s="83"/>
    </row>
    <row r="24" spans="1:19" x14ac:dyDescent="0.2">
      <c r="A24" s="1">
        <v>9</v>
      </c>
      <c r="B24" s="16"/>
      <c r="C24" s="86" t="s">
        <v>17</v>
      </c>
      <c r="D24" s="81">
        <v>450000</v>
      </c>
      <c r="E24" s="18">
        <v>0</v>
      </c>
      <c r="F24" s="18">
        <v>0</v>
      </c>
      <c r="G24" s="18">
        <v>0</v>
      </c>
      <c r="H24" s="18">
        <v>49500</v>
      </c>
      <c r="I24" s="18">
        <v>49500</v>
      </c>
      <c r="J24" s="18">
        <v>49500</v>
      </c>
      <c r="K24" s="18">
        <v>100500</v>
      </c>
      <c r="L24" s="18">
        <v>100500</v>
      </c>
      <c r="M24" s="18">
        <v>100500</v>
      </c>
      <c r="N24" s="18"/>
      <c r="O24" s="18"/>
      <c r="P24" s="18"/>
      <c r="Q24" s="85">
        <f>SUM(E24:P24)</f>
        <v>450000</v>
      </c>
    </row>
    <row r="25" spans="1:19" x14ac:dyDescent="0.2">
      <c r="A25" s="1">
        <v>10</v>
      </c>
      <c r="B25" s="16"/>
      <c r="C25" s="84" t="s">
        <v>16</v>
      </c>
      <c r="D25" s="81">
        <v>1500000</v>
      </c>
      <c r="E25" s="18">
        <v>125000</v>
      </c>
      <c r="F25" s="18">
        <v>125000</v>
      </c>
      <c r="G25" s="18">
        <v>125000</v>
      </c>
      <c r="H25" s="18">
        <v>125000</v>
      </c>
      <c r="I25" s="18">
        <v>125000</v>
      </c>
      <c r="J25" s="18">
        <v>125000</v>
      </c>
      <c r="K25" s="18">
        <v>125000</v>
      </c>
      <c r="L25" s="18">
        <v>125000</v>
      </c>
      <c r="M25" s="18">
        <v>125000</v>
      </c>
      <c r="N25" s="18">
        <v>125000</v>
      </c>
      <c r="O25" s="18">
        <v>125000</v>
      </c>
      <c r="P25" s="18">
        <v>125000</v>
      </c>
      <c r="Q25" s="17">
        <f>+E25+F25+G25+H25+I25+J25+K25+L25+M25+N25+O25+P25</f>
        <v>1500000</v>
      </c>
      <c r="S25" s="83"/>
    </row>
    <row r="26" spans="1:19" ht="26.25" customHeight="1" x14ac:dyDescent="0.2">
      <c r="A26" s="1">
        <v>11</v>
      </c>
      <c r="B26" s="16"/>
      <c r="C26" s="74" t="s">
        <v>15</v>
      </c>
      <c r="D26" s="81">
        <v>300000</v>
      </c>
      <c r="E26" s="18">
        <v>0</v>
      </c>
      <c r="F26" s="18">
        <v>0</v>
      </c>
      <c r="G26" s="18">
        <v>0</v>
      </c>
      <c r="H26" s="82">
        <v>45000</v>
      </c>
      <c r="I26" s="18">
        <v>45000</v>
      </c>
      <c r="J26" s="18">
        <v>45000</v>
      </c>
      <c r="K26" s="18">
        <v>55000</v>
      </c>
      <c r="L26" s="18">
        <v>55000</v>
      </c>
      <c r="M26" s="18">
        <v>55000</v>
      </c>
      <c r="N26" s="18"/>
      <c r="O26" s="42" t="s">
        <v>14</v>
      </c>
      <c r="P26" s="18"/>
      <c r="Q26" s="17">
        <f>SUM(E26:P26)</f>
        <v>300000</v>
      </c>
    </row>
    <row r="27" spans="1:19" ht="25.5" x14ac:dyDescent="0.2">
      <c r="A27" s="1">
        <v>12</v>
      </c>
      <c r="B27" s="16"/>
      <c r="C27" s="74" t="s">
        <v>13</v>
      </c>
      <c r="D27" s="81">
        <v>1000000</v>
      </c>
      <c r="E27" s="18">
        <v>0</v>
      </c>
      <c r="F27" s="18">
        <v>0</v>
      </c>
      <c r="G27" s="18">
        <v>0</v>
      </c>
      <c r="H27" s="18">
        <v>126666.666666</v>
      </c>
      <c r="I27" s="18">
        <v>126666.666666</v>
      </c>
      <c r="J27" s="18">
        <v>126666.666666</v>
      </c>
      <c r="K27" s="18">
        <v>126666.666666</v>
      </c>
      <c r="L27" s="18">
        <v>126666.666666</v>
      </c>
      <c r="M27" s="18">
        <v>126666.666666</v>
      </c>
      <c r="N27" s="18">
        <v>80000</v>
      </c>
      <c r="O27" s="18">
        <v>80000</v>
      </c>
      <c r="P27" s="18">
        <v>80000</v>
      </c>
      <c r="Q27" s="17">
        <f>+E27+F27+G27+H27+I27+J27+K27+L27+M27+N27+O27+P27</f>
        <v>999999.99999600009</v>
      </c>
    </row>
    <row r="28" spans="1:19" ht="25.5" x14ac:dyDescent="0.2">
      <c r="A28" s="1">
        <v>13</v>
      </c>
      <c r="B28" s="16"/>
      <c r="C28" s="74" t="s">
        <v>12</v>
      </c>
      <c r="D28" s="79">
        <v>400000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100000</v>
      </c>
      <c r="L28" s="18">
        <v>100000</v>
      </c>
      <c r="M28" s="18">
        <v>100000</v>
      </c>
      <c r="N28" s="18">
        <v>33333.333333299997</v>
      </c>
      <c r="O28" s="18">
        <v>33333.333333299997</v>
      </c>
      <c r="P28" s="18">
        <v>33333.333333299997</v>
      </c>
      <c r="Q28" s="17">
        <f>+E28+F28+G28+H28+I28+J28+K28+L28+M28+N28+O28+P28</f>
        <v>399999.99999990006</v>
      </c>
    </row>
    <row r="29" spans="1:19" s="78" customFormat="1" x14ac:dyDescent="0.2">
      <c r="A29" s="1">
        <v>14</v>
      </c>
      <c r="B29" s="80"/>
      <c r="C29" s="74" t="s">
        <v>11</v>
      </c>
      <c r="D29" s="79">
        <v>8000000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2000000</v>
      </c>
      <c r="L29" s="18">
        <v>2000000</v>
      </c>
      <c r="M29" s="18">
        <v>2000000</v>
      </c>
      <c r="N29" s="18">
        <v>666666.66666600003</v>
      </c>
      <c r="O29" s="76">
        <v>666666.66666600003</v>
      </c>
      <c r="P29" s="76">
        <v>666666.66666600003</v>
      </c>
      <c r="Q29" s="46">
        <f>SUM(E29:P29)</f>
        <v>7999999.9999980005</v>
      </c>
    </row>
    <row r="30" spans="1:19" s="78" customFormat="1" x14ac:dyDescent="0.2">
      <c r="B30" s="80"/>
      <c r="C30" s="74"/>
      <c r="D30" s="79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46"/>
    </row>
    <row r="31" spans="1:19" x14ac:dyDescent="0.2">
      <c r="B31" s="16"/>
      <c r="C31" s="74"/>
      <c r="D31" s="7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46"/>
    </row>
    <row r="32" spans="1:19" ht="13.5" thickBot="1" x14ac:dyDescent="0.25">
      <c r="B32" s="16"/>
      <c r="C32" s="74"/>
      <c r="D32" s="76"/>
      <c r="E32" s="74"/>
      <c r="F32" s="74"/>
      <c r="G32" s="74"/>
      <c r="H32" s="74"/>
      <c r="I32" s="74"/>
      <c r="J32" s="74"/>
      <c r="K32" s="75"/>
      <c r="L32" s="75"/>
      <c r="M32" s="75"/>
      <c r="N32" s="75"/>
      <c r="O32" s="75"/>
      <c r="P32" s="74"/>
      <c r="Q32" s="17"/>
    </row>
    <row r="33" spans="2:18" ht="13.5" thickBot="1" x14ac:dyDescent="0.25">
      <c r="B33" s="16"/>
      <c r="C33" s="32" t="s">
        <v>10</v>
      </c>
      <c r="D33" s="31">
        <f>SUM(D16:D31)</f>
        <v>17050000</v>
      </c>
      <c r="E33" s="31">
        <f>SUM(E16:E31)</f>
        <v>316666.66666659998</v>
      </c>
      <c r="F33" s="31">
        <f>SUM(F16:F30)</f>
        <v>316666.66666659998</v>
      </c>
      <c r="G33" s="31">
        <f>SUM(G16:G30)</f>
        <v>316666.66666659998</v>
      </c>
      <c r="H33" s="31">
        <f>SUM(H16:H30)</f>
        <v>693499.99999920011</v>
      </c>
      <c r="I33" s="31">
        <f>SUM(I16:I30)</f>
        <v>693499.99999920011</v>
      </c>
      <c r="J33" s="31">
        <f>SUM(J16:J30)</f>
        <v>693499.99999920011</v>
      </c>
      <c r="K33" s="31">
        <f t="shared" ref="K33:P33" si="1">SUM(K16:K31)</f>
        <v>3243166.6666655997</v>
      </c>
      <c r="L33" s="31">
        <f t="shared" si="1"/>
        <v>3243166.6666655997</v>
      </c>
      <c r="M33" s="31">
        <f t="shared" si="1"/>
        <v>3243166.6666655997</v>
      </c>
      <c r="N33" s="31">
        <f t="shared" si="1"/>
        <v>1429999.9999984</v>
      </c>
      <c r="O33" s="31">
        <f t="shared" si="1"/>
        <v>1429999.999999</v>
      </c>
      <c r="P33" s="31">
        <f t="shared" si="1"/>
        <v>1429999.999999</v>
      </c>
      <c r="Q33" s="31">
        <f>SUM(Q16:Q30)</f>
        <v>17049999.999990597</v>
      </c>
    </row>
    <row r="34" spans="2:18" ht="11.25" customHeight="1" x14ac:dyDescent="0.2">
      <c r="B34" s="16"/>
      <c r="C34" s="74"/>
      <c r="D34" s="76"/>
      <c r="E34" s="74"/>
      <c r="F34" s="74"/>
      <c r="G34" s="74"/>
      <c r="H34" s="74"/>
      <c r="I34" s="74"/>
      <c r="J34" s="74"/>
      <c r="K34" s="75"/>
      <c r="L34" s="75"/>
      <c r="M34" s="75"/>
      <c r="N34" s="75"/>
      <c r="O34" s="75"/>
      <c r="P34" s="74"/>
      <c r="Q34" s="73"/>
    </row>
    <row r="35" spans="2:18" ht="9.75" customHeight="1" thickBot="1" x14ac:dyDescent="0.25">
      <c r="B35" s="37"/>
      <c r="C35" s="72"/>
      <c r="D35" s="35"/>
      <c r="E35" s="35"/>
      <c r="F35" s="35"/>
      <c r="G35" s="35"/>
      <c r="H35" s="71"/>
      <c r="I35" s="35"/>
      <c r="J35" s="35"/>
      <c r="K35" s="35"/>
      <c r="L35" s="35"/>
      <c r="M35" s="35"/>
      <c r="N35" s="35"/>
      <c r="O35" s="35"/>
      <c r="P35" s="35"/>
      <c r="Q35" s="70"/>
    </row>
    <row r="36" spans="2:18" ht="13.5" thickBot="1" x14ac:dyDescent="0.25">
      <c r="B36" s="33"/>
      <c r="C36" s="69" t="s">
        <v>9</v>
      </c>
      <c r="D36" s="68">
        <f t="shared" ref="D36:P36" si="2">D33</f>
        <v>17050000</v>
      </c>
      <c r="E36" s="67">
        <f t="shared" si="2"/>
        <v>316666.66666659998</v>
      </c>
      <c r="F36" s="67">
        <f t="shared" si="2"/>
        <v>316666.66666659998</v>
      </c>
      <c r="G36" s="67">
        <f t="shared" si="2"/>
        <v>316666.66666659998</v>
      </c>
      <c r="H36" s="67">
        <f t="shared" si="2"/>
        <v>693499.99999920011</v>
      </c>
      <c r="I36" s="67">
        <f t="shared" si="2"/>
        <v>693499.99999920011</v>
      </c>
      <c r="J36" s="67">
        <f t="shared" si="2"/>
        <v>693499.99999920011</v>
      </c>
      <c r="K36" s="67">
        <f t="shared" si="2"/>
        <v>3243166.6666655997</v>
      </c>
      <c r="L36" s="67">
        <f t="shared" si="2"/>
        <v>3243166.6666655997</v>
      </c>
      <c r="M36" s="67">
        <f t="shared" si="2"/>
        <v>3243166.6666655997</v>
      </c>
      <c r="N36" s="67">
        <f t="shared" si="2"/>
        <v>1429999.9999984</v>
      </c>
      <c r="O36" s="67">
        <f t="shared" si="2"/>
        <v>1429999.999999</v>
      </c>
      <c r="P36" s="67">
        <f t="shared" si="2"/>
        <v>1429999.999999</v>
      </c>
      <c r="Q36" s="66">
        <f>SUM(Q33:Q34)</f>
        <v>17049999.999990597</v>
      </c>
      <c r="R36" s="65"/>
    </row>
    <row r="37" spans="2:18" x14ac:dyDescent="0.2">
      <c r="B37" s="64"/>
      <c r="C37" s="63"/>
      <c r="D37" s="62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0"/>
      <c r="R37" s="59"/>
    </row>
    <row r="38" spans="2:18" hidden="1" x14ac:dyDescent="0.2">
      <c r="B38" s="16"/>
      <c r="C38" s="21"/>
      <c r="D38" s="18"/>
      <c r="E38" s="18"/>
      <c r="F38" s="18"/>
      <c r="G38" s="18"/>
      <c r="H38" s="52"/>
      <c r="I38" s="18"/>
      <c r="J38" s="18"/>
      <c r="K38" s="18"/>
      <c r="L38" s="18"/>
      <c r="M38" s="18"/>
      <c r="N38" s="18"/>
      <c r="O38" s="18"/>
      <c r="P38" s="18"/>
      <c r="Q38" s="17"/>
    </row>
    <row r="39" spans="2:18" hidden="1" x14ac:dyDescent="0.2">
      <c r="B39" s="58">
        <v>6000</v>
      </c>
      <c r="C39" s="15" t="s">
        <v>8</v>
      </c>
      <c r="D39" s="18"/>
      <c r="E39" s="18"/>
      <c r="F39" s="18"/>
      <c r="G39" s="18"/>
      <c r="H39" s="52"/>
      <c r="I39" s="18"/>
      <c r="J39" s="18"/>
      <c r="K39" s="18"/>
      <c r="L39" s="18"/>
      <c r="M39" s="18"/>
      <c r="N39" s="18"/>
      <c r="O39" s="18"/>
      <c r="P39" s="18"/>
      <c r="Q39" s="17"/>
    </row>
    <row r="40" spans="2:18" hidden="1" x14ac:dyDescent="0.2">
      <c r="B40" s="16"/>
      <c r="C40" s="21"/>
      <c r="D40" s="18"/>
      <c r="E40" s="18"/>
      <c r="F40" s="18"/>
      <c r="G40" s="18"/>
      <c r="H40" s="52"/>
      <c r="I40" s="18"/>
      <c r="J40" s="18"/>
      <c r="K40" s="18"/>
      <c r="L40" s="18"/>
      <c r="M40" s="18"/>
      <c r="N40" s="18"/>
      <c r="O40" s="18"/>
      <c r="P40" s="18"/>
      <c r="Q40" s="17"/>
    </row>
    <row r="41" spans="2:18" hidden="1" x14ac:dyDescent="0.2">
      <c r="B41" s="58">
        <v>6103</v>
      </c>
      <c r="C41" s="15" t="s">
        <v>7</v>
      </c>
      <c r="D41" s="18"/>
      <c r="E41" s="18"/>
      <c r="F41" s="18"/>
      <c r="G41" s="18"/>
      <c r="H41" s="52"/>
      <c r="I41" s="18"/>
      <c r="J41" s="18"/>
      <c r="K41" s="18"/>
      <c r="L41" s="18"/>
      <c r="M41" s="18"/>
      <c r="N41" s="18"/>
      <c r="O41" s="18"/>
      <c r="P41" s="18"/>
      <c r="Q41" s="17"/>
    </row>
    <row r="42" spans="2:18" hidden="1" x14ac:dyDescent="0.2">
      <c r="B42" s="16"/>
      <c r="C42" s="21"/>
      <c r="D42" s="18"/>
      <c r="E42" s="18"/>
      <c r="F42" s="18"/>
      <c r="G42" s="18"/>
      <c r="H42" s="52"/>
      <c r="I42" s="18"/>
      <c r="J42" s="18"/>
      <c r="K42" s="18"/>
      <c r="L42" s="18"/>
      <c r="M42" s="18"/>
      <c r="N42" s="18"/>
      <c r="O42" s="18"/>
      <c r="P42" s="18"/>
      <c r="Q42" s="17"/>
    </row>
    <row r="43" spans="2:18" hidden="1" x14ac:dyDescent="0.2">
      <c r="B43" s="16" t="s">
        <v>6</v>
      </c>
      <c r="C43" s="57"/>
      <c r="D43" s="18"/>
      <c r="E43" s="18"/>
      <c r="F43" s="18"/>
      <c r="G43" s="18"/>
      <c r="H43" s="52"/>
      <c r="I43" s="18"/>
      <c r="J43" s="18"/>
      <c r="K43" s="18"/>
      <c r="L43" s="18"/>
      <c r="M43" s="18"/>
      <c r="N43" s="18"/>
      <c r="O43" s="18"/>
      <c r="P43" s="18"/>
      <c r="Q43" s="17"/>
    </row>
    <row r="44" spans="2:18" hidden="1" x14ac:dyDescent="0.2">
      <c r="B44" s="16">
        <v>1</v>
      </c>
      <c r="C44" s="57"/>
      <c r="D44" s="44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38"/>
    </row>
    <row r="45" spans="2:18" hidden="1" x14ac:dyDescent="0.2">
      <c r="B45" s="16"/>
      <c r="C45" s="24"/>
      <c r="D45" s="18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5"/>
    </row>
    <row r="46" spans="2:18" hidden="1" x14ac:dyDescent="0.2">
      <c r="B46" s="16">
        <v>2</v>
      </c>
      <c r="C46" s="21" t="s">
        <v>5</v>
      </c>
      <c r="D46" s="42">
        <v>48000000</v>
      </c>
      <c r="E46" s="18"/>
      <c r="F46" s="18"/>
      <c r="G46" s="18"/>
      <c r="H46" s="52"/>
      <c r="I46" s="18"/>
      <c r="J46" s="18"/>
      <c r="K46" s="18"/>
      <c r="L46" s="18"/>
      <c r="M46" s="18"/>
      <c r="N46" s="18">
        <v>12800000</v>
      </c>
      <c r="O46" s="18">
        <v>23100000</v>
      </c>
      <c r="P46" s="18">
        <f>+D46-N46-O46</f>
        <v>12100000</v>
      </c>
      <c r="Q46" s="17">
        <f>+E46+F46+G46+H46+I46+J46+K46+L46+M46+N46+O46+P46</f>
        <v>48000000</v>
      </c>
      <c r="R46" s="2"/>
    </row>
    <row r="47" spans="2:18" hidden="1" x14ac:dyDescent="0.2">
      <c r="B47" s="16"/>
      <c r="C47" s="54"/>
      <c r="D47" s="18"/>
      <c r="E47" s="18"/>
      <c r="F47" s="18"/>
      <c r="G47" s="18"/>
      <c r="H47" s="18"/>
      <c r="I47" s="18"/>
      <c r="J47" s="52"/>
      <c r="K47" s="18"/>
      <c r="L47" s="18"/>
      <c r="M47" s="18"/>
      <c r="N47" s="18">
        <f>+N46/D46</f>
        <v>0.26666666666666666</v>
      </c>
      <c r="O47" s="18"/>
      <c r="P47" s="18"/>
      <c r="Q47" s="17"/>
    </row>
    <row r="48" spans="2:18" ht="30" hidden="1" customHeight="1" x14ac:dyDescent="0.2">
      <c r="B48" s="16"/>
      <c r="C48" s="53" t="s">
        <v>4</v>
      </c>
      <c r="D48" s="18">
        <v>9000000</v>
      </c>
      <c r="E48" s="18"/>
      <c r="F48" s="18"/>
      <c r="G48" s="18"/>
      <c r="H48" s="18"/>
      <c r="I48" s="18">
        <v>1200000</v>
      </c>
      <c r="J48" s="52">
        <v>880000</v>
      </c>
      <c r="K48" s="18">
        <v>1100000</v>
      </c>
      <c r="L48" s="18">
        <v>1200000</v>
      </c>
      <c r="M48" s="18">
        <v>1500000</v>
      </c>
      <c r="N48" s="18">
        <v>1640000</v>
      </c>
      <c r="O48" s="18">
        <v>1480000</v>
      </c>
      <c r="P48" s="18"/>
      <c r="Q48" s="17">
        <f>SUM(E48:P48)</f>
        <v>9000000</v>
      </c>
    </row>
    <row r="49" spans="2:20" hidden="1" x14ac:dyDescent="0.2">
      <c r="B49" s="16">
        <v>4</v>
      </c>
      <c r="C49" s="51"/>
      <c r="D49" s="18"/>
      <c r="E49" s="39"/>
      <c r="F49" s="39"/>
      <c r="G49" s="39"/>
      <c r="H49" s="43"/>
      <c r="I49" s="41">
        <f>+I48/D48</f>
        <v>0.13333333333333333</v>
      </c>
      <c r="J49" s="41">
        <f>+J48/D48</f>
        <v>9.7777777777777783E-2</v>
      </c>
      <c r="K49" s="50">
        <f>+K48/D48</f>
        <v>0.12222222222222222</v>
      </c>
      <c r="L49" s="40">
        <f>+L48/D48</f>
        <v>0.13333333333333333</v>
      </c>
      <c r="M49" s="40">
        <f>+M48/D48</f>
        <v>0.16666666666666666</v>
      </c>
      <c r="N49" s="49">
        <f>+N48/D48</f>
        <v>0.18222222222222223</v>
      </c>
      <c r="O49" s="49">
        <f>+O48/D48</f>
        <v>0.16444444444444445</v>
      </c>
      <c r="P49" s="49">
        <f>+O49+N49+M49+L49+K49+J49+I49</f>
        <v>0.99999999999999989</v>
      </c>
      <c r="Q49" s="17"/>
    </row>
    <row r="50" spans="2:20" ht="25.5" hidden="1" x14ac:dyDescent="0.2">
      <c r="B50" s="16"/>
      <c r="C50" s="48" t="s">
        <v>3</v>
      </c>
      <c r="D50" s="18">
        <v>13735006</v>
      </c>
      <c r="E50" s="47"/>
      <c r="F50" s="47"/>
      <c r="G50" s="47"/>
      <c r="H50" s="42"/>
      <c r="I50" s="42"/>
      <c r="J50" s="42">
        <v>1875000</v>
      </c>
      <c r="K50" s="42">
        <v>2375000</v>
      </c>
      <c r="L50" s="42">
        <v>2375000</v>
      </c>
      <c r="M50" s="42">
        <v>2375000</v>
      </c>
      <c r="N50" s="42">
        <v>2375000</v>
      </c>
      <c r="O50" s="42">
        <f>2000006+360000</f>
        <v>2360006</v>
      </c>
      <c r="P50" s="42"/>
      <c r="Q50" s="46">
        <f>SUM(J50:P50)</f>
        <v>13735006</v>
      </c>
    </row>
    <row r="51" spans="2:20" hidden="1" x14ac:dyDescent="0.2">
      <c r="B51" s="16">
        <v>5</v>
      </c>
      <c r="C51" s="45"/>
      <c r="D51" s="44"/>
      <c r="E51" s="39"/>
      <c r="F51" s="39"/>
      <c r="G51" s="39"/>
      <c r="H51" s="43"/>
      <c r="I51" s="42"/>
      <c r="J51" s="41">
        <f>+J50/D50</f>
        <v>0.13651249952129615</v>
      </c>
      <c r="K51" s="41">
        <f>+K50/D50</f>
        <v>0.17291583272697514</v>
      </c>
      <c r="L51" s="41">
        <f>+L50/D50</f>
        <v>0.17291583272697514</v>
      </c>
      <c r="M51" s="40">
        <f>+M50/D50</f>
        <v>0.17291583272697514</v>
      </c>
      <c r="N51" s="40">
        <f>+N50/D50</f>
        <v>0.17291583272697514</v>
      </c>
      <c r="O51" s="40">
        <f>+O50/D50</f>
        <v>0.17182416957080324</v>
      </c>
      <c r="P51" s="39"/>
      <c r="Q51" s="38"/>
    </row>
    <row r="52" spans="2:20" ht="12" hidden="1" customHeight="1" thickBot="1" x14ac:dyDescent="0.25">
      <c r="B52" s="37"/>
      <c r="C52" s="3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4"/>
    </row>
    <row r="53" spans="2:20" ht="13.5" hidden="1" thickBot="1" x14ac:dyDescent="0.25">
      <c r="B53" s="33"/>
      <c r="C53" s="32" t="s">
        <v>2</v>
      </c>
      <c r="D53" s="31">
        <f>+D46+D48+D50</f>
        <v>70735006</v>
      </c>
      <c r="E53" s="31">
        <f t="shared" ref="E53:P53" si="3">SUM(E44:E52)</f>
        <v>0</v>
      </c>
      <c r="F53" s="31">
        <f t="shared" si="3"/>
        <v>0</v>
      </c>
      <c r="G53" s="31">
        <f t="shared" si="3"/>
        <v>0</v>
      </c>
      <c r="H53" s="31">
        <f t="shared" si="3"/>
        <v>0</v>
      </c>
      <c r="I53" s="31">
        <f t="shared" si="3"/>
        <v>1200000.1333333333</v>
      </c>
      <c r="J53" s="31">
        <f t="shared" si="3"/>
        <v>2755000.2342902771</v>
      </c>
      <c r="K53" s="31">
        <f t="shared" si="3"/>
        <v>3475000.295138055</v>
      </c>
      <c r="L53" s="31">
        <f t="shared" si="3"/>
        <v>3575000.3062491659</v>
      </c>
      <c r="M53" s="31">
        <f t="shared" si="3"/>
        <v>3875000.3395824996</v>
      </c>
      <c r="N53" s="31">
        <f t="shared" si="3"/>
        <v>16815000.621804722</v>
      </c>
      <c r="O53" s="31">
        <f t="shared" si="3"/>
        <v>26940006.336268611</v>
      </c>
      <c r="P53" s="31">
        <f t="shared" si="3"/>
        <v>12100001</v>
      </c>
      <c r="Q53" s="30">
        <f>+Q46+Q48+Q50</f>
        <v>70735006</v>
      </c>
      <c r="R53" s="2"/>
      <c r="S53" s="119"/>
      <c r="T53" s="118"/>
    </row>
    <row r="54" spans="2:20" hidden="1" x14ac:dyDescent="0.2">
      <c r="B54" s="29"/>
      <c r="C54" s="28"/>
      <c r="D54" s="27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5"/>
    </row>
    <row r="55" spans="2:20" hidden="1" x14ac:dyDescent="0.2">
      <c r="B55" s="16"/>
      <c r="C55" s="24"/>
      <c r="D55" s="18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2"/>
    </row>
    <row r="56" spans="2:20" hidden="1" x14ac:dyDescent="0.2">
      <c r="B56" s="16"/>
      <c r="C56" s="21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7"/>
      <c r="R56" s="2"/>
    </row>
    <row r="57" spans="2:20" hidden="1" x14ac:dyDescent="0.2">
      <c r="B57" s="16"/>
      <c r="C57" s="21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7"/>
    </row>
    <row r="58" spans="2:20" hidden="1" x14ac:dyDescent="0.2">
      <c r="B58" s="16"/>
      <c r="C58" s="20" t="s">
        <v>1</v>
      </c>
      <c r="D58" s="19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7"/>
    </row>
    <row r="59" spans="2:20" hidden="1" x14ac:dyDescent="0.2">
      <c r="B59" s="16"/>
      <c r="C59" s="15" t="s">
        <v>0</v>
      </c>
      <c r="D59" s="14">
        <f>+D53+D36</f>
        <v>87785006</v>
      </c>
      <c r="E59" s="14">
        <f>E53+E36</f>
        <v>316666.66666659998</v>
      </c>
      <c r="F59" s="14">
        <f t="shared" ref="F59:Q59" si="4">+F53+F36</f>
        <v>316666.66666659998</v>
      </c>
      <c r="G59" s="14">
        <f t="shared" si="4"/>
        <v>316666.66666659998</v>
      </c>
      <c r="H59" s="14">
        <f t="shared" si="4"/>
        <v>693499.99999920011</v>
      </c>
      <c r="I59" s="14">
        <f t="shared" si="4"/>
        <v>1893500.1333325333</v>
      </c>
      <c r="J59" s="14">
        <f t="shared" si="4"/>
        <v>3448500.2342894771</v>
      </c>
      <c r="K59" s="14">
        <f t="shared" si="4"/>
        <v>6718166.9618036542</v>
      </c>
      <c r="L59" s="14">
        <f t="shared" si="4"/>
        <v>6818166.9729147656</v>
      </c>
      <c r="M59" s="14">
        <f t="shared" si="4"/>
        <v>7118167.0062480997</v>
      </c>
      <c r="N59" s="14">
        <f t="shared" si="4"/>
        <v>18245000.62180312</v>
      </c>
      <c r="O59" s="14">
        <f t="shared" si="4"/>
        <v>28370006.336267613</v>
      </c>
      <c r="P59" s="14">
        <f t="shared" si="4"/>
        <v>13530000.999999</v>
      </c>
      <c r="Q59" s="13">
        <f t="shared" si="4"/>
        <v>87785005.999990597</v>
      </c>
    </row>
    <row r="60" spans="2:20" ht="3.75" customHeight="1" x14ac:dyDescent="0.2">
      <c r="B60" s="1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20" ht="3" customHeight="1" x14ac:dyDescent="0.2">
      <c r="B61" s="1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20" ht="3.75" customHeight="1" x14ac:dyDescent="0.2">
      <c r="B62" s="12"/>
      <c r="C62" s="1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20" x14ac:dyDescent="0.2">
      <c r="B63" s="4"/>
      <c r="C63" s="7"/>
      <c r="D63" s="8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20" x14ac:dyDescent="0.2">
      <c r="B64" s="4"/>
      <c r="C64" s="7"/>
      <c r="D64" s="10"/>
      <c r="E64" s="9"/>
      <c r="F64" s="6"/>
      <c r="G64" s="6"/>
      <c r="H64" s="6"/>
      <c r="I64" s="2"/>
      <c r="J64" s="2"/>
      <c r="K64" s="2"/>
      <c r="L64" s="2"/>
      <c r="M64" s="2"/>
      <c r="N64" s="2"/>
      <c r="O64" s="2"/>
      <c r="P64" s="2"/>
      <c r="Q64" s="2"/>
    </row>
    <row r="65" spans="2:17" x14ac:dyDescent="0.2">
      <c r="B65" s="4"/>
      <c r="D65" s="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x14ac:dyDescent="0.2">
      <c r="D66" s="3"/>
      <c r="E66" s="6"/>
      <c r="F66" s="6"/>
      <c r="G66" s="6"/>
      <c r="H66" s="6"/>
      <c r="I66" s="2"/>
      <c r="J66" s="2"/>
      <c r="K66" s="2"/>
      <c r="L66" s="2"/>
      <c r="M66" s="2"/>
      <c r="N66" s="2"/>
      <c r="O66" s="2"/>
      <c r="P66" s="2"/>
      <c r="Q66" s="2"/>
    </row>
    <row r="67" spans="2:17" x14ac:dyDescent="0.2">
      <c r="C67" s="7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x14ac:dyDescent="0.2">
      <c r="D68" s="3"/>
      <c r="E68" s="6"/>
      <c r="F68" s="6"/>
      <c r="G68" s="6"/>
      <c r="H68" s="6"/>
      <c r="I68" s="2"/>
      <c r="J68" s="2"/>
      <c r="K68" s="2"/>
      <c r="L68" s="2"/>
      <c r="M68" s="2"/>
      <c r="N68" s="2"/>
      <c r="O68" s="2"/>
      <c r="P68" s="2"/>
      <c r="Q68" s="2"/>
    </row>
    <row r="69" spans="2:17" x14ac:dyDescent="0.2">
      <c r="C69" s="4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x14ac:dyDescent="0.2">
      <c r="C70" s="4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x14ac:dyDescent="0.2">
      <c r="C71" s="5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x14ac:dyDescent="0.2">
      <c r="C72" s="5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x14ac:dyDescent="0.2">
      <c r="C73" s="5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2:17" x14ac:dyDescent="0.2">
      <c r="C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2:17" x14ac:dyDescent="0.2">
      <c r="C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2:17" x14ac:dyDescent="0.2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2:17" x14ac:dyDescent="0.2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2:17" x14ac:dyDescent="0.2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2:17" x14ac:dyDescent="0.2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2:17" x14ac:dyDescent="0.2"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4:17" x14ac:dyDescent="0.2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4:17" x14ac:dyDescent="0.2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4:17" x14ac:dyDescent="0.2">
      <c r="I83" s="2"/>
      <c r="J83" s="2"/>
      <c r="K83" s="2"/>
      <c r="L83" s="2"/>
      <c r="M83" s="2"/>
      <c r="N83" s="2"/>
    </row>
    <row r="84" spans="4:17" x14ac:dyDescent="0.2">
      <c r="I84" s="2"/>
      <c r="J84" s="2"/>
      <c r="K84" s="2"/>
      <c r="L84" s="2"/>
      <c r="M84" s="2"/>
      <c r="N84" s="2"/>
    </row>
    <row r="85" spans="4:17" x14ac:dyDescent="0.2">
      <c r="I85" s="2"/>
      <c r="J85" s="2"/>
      <c r="K85" s="2"/>
      <c r="L85" s="2"/>
      <c r="M85" s="2"/>
      <c r="N85" s="2"/>
    </row>
    <row r="86" spans="4:17" x14ac:dyDescent="0.2">
      <c r="I86" s="2"/>
      <c r="J86" s="2"/>
      <c r="K86" s="2"/>
      <c r="L86" s="2"/>
      <c r="M86" s="2"/>
      <c r="N86" s="2"/>
    </row>
    <row r="87" spans="4:17" x14ac:dyDescent="0.2">
      <c r="I87" s="2"/>
      <c r="J87" s="2"/>
      <c r="K87" s="2"/>
      <c r="L87" s="2"/>
      <c r="M87" s="2"/>
      <c r="N87" s="2"/>
    </row>
    <row r="88" spans="4:17" x14ac:dyDescent="0.2">
      <c r="I88" s="2"/>
      <c r="J88" s="2"/>
      <c r="K88" s="2"/>
      <c r="L88" s="2"/>
      <c r="M88" s="2"/>
      <c r="N88" s="2"/>
    </row>
    <row r="89" spans="4:17" x14ac:dyDescent="0.2">
      <c r="I89" s="2"/>
      <c r="J89" s="2"/>
      <c r="K89" s="2"/>
      <c r="L89" s="2"/>
      <c r="M89" s="2"/>
      <c r="N89" s="2"/>
    </row>
    <row r="90" spans="4:17" x14ac:dyDescent="0.2">
      <c r="D90" s="3"/>
      <c r="I90" s="2"/>
      <c r="J90" s="2"/>
      <c r="K90" s="2"/>
      <c r="L90" s="2"/>
      <c r="M90" s="2"/>
      <c r="N90" s="2"/>
    </row>
    <row r="91" spans="4:17" x14ac:dyDescent="0.2">
      <c r="I91" s="2"/>
      <c r="J91" s="2"/>
      <c r="K91" s="2"/>
      <c r="L91" s="2"/>
      <c r="M91" s="2"/>
      <c r="N91" s="2"/>
    </row>
    <row r="92" spans="4:17" x14ac:dyDescent="0.2">
      <c r="I92" s="2"/>
      <c r="J92" s="2"/>
      <c r="K92" s="2"/>
      <c r="L92" s="2"/>
      <c r="M92" s="2"/>
      <c r="N92" s="2"/>
    </row>
    <row r="93" spans="4:17" x14ac:dyDescent="0.2">
      <c r="I93" s="2"/>
      <c r="J93" s="2"/>
      <c r="K93" s="2"/>
      <c r="L93" s="2"/>
      <c r="M93" s="2"/>
      <c r="N93" s="2"/>
    </row>
    <row r="94" spans="4:17" x14ac:dyDescent="0.2">
      <c r="I94" s="2"/>
      <c r="J94" s="2"/>
      <c r="K94" s="2"/>
      <c r="L94" s="2"/>
      <c r="M94" s="2"/>
      <c r="N94" s="2"/>
    </row>
    <row r="95" spans="4:17" x14ac:dyDescent="0.2">
      <c r="I95" s="2"/>
      <c r="J95" s="2"/>
      <c r="K95" s="2"/>
      <c r="L95" s="2"/>
      <c r="M95" s="2"/>
      <c r="N95" s="2"/>
    </row>
    <row r="96" spans="4:17" x14ac:dyDescent="0.2">
      <c r="I96" s="2"/>
      <c r="J96" s="2"/>
      <c r="K96" s="2"/>
      <c r="L96" s="2"/>
      <c r="M96" s="2"/>
      <c r="N96" s="2"/>
    </row>
    <row r="97" spans="9:14" x14ac:dyDescent="0.2">
      <c r="I97" s="2"/>
      <c r="J97" s="2"/>
      <c r="K97" s="2"/>
      <c r="L97" s="2"/>
      <c r="M97" s="2"/>
      <c r="N97" s="2"/>
    </row>
    <row r="98" spans="9:14" x14ac:dyDescent="0.2">
      <c r="I98" s="2"/>
      <c r="J98" s="2"/>
      <c r="K98" s="2"/>
      <c r="L98" s="2"/>
      <c r="M98" s="2"/>
      <c r="N98" s="2"/>
    </row>
    <row r="99" spans="9:14" x14ac:dyDescent="0.2">
      <c r="I99" s="2"/>
      <c r="J99" s="2"/>
      <c r="K99" s="2"/>
      <c r="L99" s="2"/>
      <c r="M99" s="2"/>
      <c r="N99" s="2"/>
    </row>
    <row r="100" spans="9:14" x14ac:dyDescent="0.2">
      <c r="I100" s="2"/>
      <c r="J100" s="2"/>
      <c r="K100" s="2"/>
      <c r="L100" s="2"/>
      <c r="M100" s="2"/>
      <c r="N100" s="2"/>
    </row>
    <row r="101" spans="9:14" x14ac:dyDescent="0.2">
      <c r="I101" s="2"/>
      <c r="J101" s="2"/>
      <c r="K101" s="2"/>
      <c r="L101" s="2"/>
      <c r="M101" s="2"/>
      <c r="N101" s="2"/>
    </row>
    <row r="102" spans="9:14" x14ac:dyDescent="0.2">
      <c r="I102" s="2"/>
      <c r="J102" s="2"/>
      <c r="K102" s="2"/>
      <c r="L102" s="2"/>
      <c r="M102" s="2"/>
      <c r="N102" s="2"/>
    </row>
    <row r="103" spans="9:14" x14ac:dyDescent="0.2">
      <c r="I103" s="2"/>
      <c r="J103" s="2"/>
      <c r="K103" s="2"/>
      <c r="L103" s="2"/>
      <c r="M103" s="2"/>
      <c r="N103" s="2"/>
    </row>
    <row r="104" spans="9:14" x14ac:dyDescent="0.2">
      <c r="I104" s="2"/>
      <c r="J104" s="2"/>
      <c r="K104" s="2"/>
      <c r="L104" s="2"/>
      <c r="M104" s="2"/>
      <c r="N104" s="2"/>
    </row>
    <row r="105" spans="9:14" x14ac:dyDescent="0.2">
      <c r="I105" s="2"/>
      <c r="J105" s="2"/>
      <c r="K105" s="2"/>
      <c r="L105" s="2"/>
      <c r="M105" s="2"/>
      <c r="N105" s="2"/>
    </row>
    <row r="106" spans="9:14" x14ac:dyDescent="0.2">
      <c r="I106" s="2"/>
      <c r="J106" s="2"/>
      <c r="K106" s="2"/>
      <c r="L106" s="2"/>
      <c r="M106" s="2"/>
      <c r="N106" s="2"/>
    </row>
    <row r="107" spans="9:14" x14ac:dyDescent="0.2">
      <c r="I107" s="2"/>
      <c r="J107" s="2"/>
      <c r="K107" s="2"/>
      <c r="L107" s="2"/>
      <c r="M107" s="2"/>
      <c r="N107" s="2"/>
    </row>
    <row r="108" spans="9:14" x14ac:dyDescent="0.2">
      <c r="I108" s="2"/>
      <c r="J108" s="2"/>
      <c r="K108" s="2"/>
      <c r="L108" s="2"/>
      <c r="M108" s="2"/>
      <c r="N108" s="2"/>
    </row>
    <row r="109" spans="9:14" x14ac:dyDescent="0.2">
      <c r="I109" s="2"/>
      <c r="J109" s="2"/>
      <c r="K109" s="2"/>
      <c r="L109" s="2"/>
      <c r="M109" s="2"/>
      <c r="N109" s="2"/>
    </row>
    <row r="110" spans="9:14" x14ac:dyDescent="0.2">
      <c r="I110" s="2"/>
      <c r="J110" s="2"/>
      <c r="K110" s="2"/>
      <c r="L110" s="2"/>
      <c r="M110" s="2"/>
      <c r="N110" s="2"/>
    </row>
    <row r="111" spans="9:14" x14ac:dyDescent="0.2">
      <c r="I111" s="2"/>
      <c r="J111" s="2"/>
      <c r="K111" s="2"/>
      <c r="L111" s="2"/>
      <c r="M111" s="2"/>
      <c r="N111" s="2"/>
    </row>
    <row r="112" spans="9:14" x14ac:dyDescent="0.2">
      <c r="I112" s="2"/>
      <c r="J112" s="2"/>
      <c r="K112" s="2"/>
      <c r="L112" s="2"/>
      <c r="M112" s="2"/>
      <c r="N112" s="2"/>
    </row>
  </sheetData>
  <mergeCells count="5">
    <mergeCell ref="C5:D5"/>
    <mergeCell ref="I5:K5"/>
    <mergeCell ref="C6:D6"/>
    <mergeCell ref="S53:T53"/>
    <mergeCell ref="C4:D4"/>
  </mergeCells>
  <printOptions horizontalCentered="1" verticalCentered="1"/>
  <pageMargins left="0.31496062992125984" right="0.23622047244094491" top="0.51181102362204722" bottom="0.43307086614173229" header="0.39370078740157483" footer="0"/>
  <pageSetup scale="4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Mantto 2016 ok </vt:lpstr>
      <vt:lpstr>'Mantto 2016 ok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Garces Cruz</dc:creator>
  <cp:lastModifiedBy>Ana Karen Zamora Valdez</cp:lastModifiedBy>
  <cp:lastPrinted>2016-01-18T15:50:37Z</cp:lastPrinted>
  <dcterms:created xsi:type="dcterms:W3CDTF">2016-01-04T19:20:24Z</dcterms:created>
  <dcterms:modified xsi:type="dcterms:W3CDTF">2017-04-17T18:10:01Z</dcterms:modified>
</cp:coreProperties>
</file>